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4000" windowHeight="9630" tabRatio="601"/>
  </bookViews>
  <sheets>
    <sheet name="დანართი 1" sheetId="5" r:id="rId1"/>
  </sheets>
  <definedNames>
    <definedName name="_xlnm._FilterDatabase" localSheetId="0" hidden="1">'დანართი 1'!$A$6:$R$96</definedName>
    <definedName name="_xlnm.Print_Area" localSheetId="0">'დანართი 1'!$B$4:$R$98</definedName>
    <definedName name="_xlnm.Print_Titles" localSheetId="0">'დანართი 1'!$6:$6</definedName>
  </definedNames>
  <calcPr calcId="152511"/>
</workbook>
</file>

<file path=xl/calcChain.xml><?xml version="1.0" encoding="utf-8"?>
<calcChain xmlns="http://schemas.openxmlformats.org/spreadsheetml/2006/main">
  <c r="R76" i="5" l="1"/>
  <c r="Q76" i="5"/>
  <c r="N76" i="5"/>
  <c r="M76" i="5"/>
  <c r="L76" i="5"/>
  <c r="I76" i="5"/>
  <c r="R93" i="5"/>
  <c r="Q93" i="5"/>
  <c r="N93" i="5"/>
  <c r="M93" i="5"/>
  <c r="L93" i="5"/>
  <c r="I93" i="5"/>
  <c r="R94" i="5"/>
  <c r="Q94" i="5"/>
  <c r="P94" i="5"/>
  <c r="R95" i="5"/>
  <c r="Q95" i="5"/>
  <c r="P95" i="5"/>
  <c r="M95" i="5"/>
  <c r="L95" i="5"/>
  <c r="K95" i="5"/>
  <c r="R85" i="5"/>
  <c r="Q85" i="5"/>
  <c r="N85" i="5"/>
  <c r="M85" i="5"/>
  <c r="L85" i="5"/>
  <c r="I85" i="5"/>
  <c r="P87" i="5"/>
  <c r="Q87" i="5"/>
  <c r="R87" i="5" s="1"/>
  <c r="R86" i="5"/>
  <c r="Q86" i="5"/>
  <c r="P86" i="5"/>
  <c r="M87" i="5"/>
  <c r="L87" i="5"/>
  <c r="K87" i="5"/>
  <c r="R79" i="5"/>
  <c r="Q79" i="5"/>
  <c r="N79" i="5"/>
  <c r="M79" i="5"/>
  <c r="L79" i="5"/>
  <c r="I79" i="5"/>
  <c r="R80" i="5"/>
  <c r="Q80" i="5"/>
  <c r="P80" i="5"/>
  <c r="R81" i="5"/>
  <c r="Q81" i="5"/>
  <c r="P81" i="5"/>
  <c r="M81" i="5"/>
  <c r="L81" i="5"/>
  <c r="K81" i="5"/>
  <c r="Q78" i="5"/>
  <c r="R78" i="5" s="1"/>
  <c r="P78" i="5"/>
  <c r="R77" i="5"/>
  <c r="Q77" i="5"/>
  <c r="P77" i="5"/>
  <c r="M78" i="5"/>
  <c r="L78" i="5"/>
  <c r="K78" i="5"/>
  <c r="R67" i="5"/>
  <c r="Q67" i="5"/>
  <c r="N67" i="5"/>
  <c r="M67" i="5"/>
  <c r="L67" i="5"/>
  <c r="I67" i="5"/>
  <c r="R68" i="5"/>
  <c r="Q68" i="5"/>
  <c r="P68" i="5"/>
  <c r="R69" i="5"/>
  <c r="Q69" i="5"/>
  <c r="P69" i="5"/>
  <c r="M69" i="5"/>
  <c r="L69" i="5"/>
  <c r="K69" i="5"/>
  <c r="L64" i="5"/>
  <c r="P66" i="5"/>
  <c r="Q66" i="5"/>
  <c r="R66" i="5" s="1"/>
  <c r="R65" i="5"/>
  <c r="Q65" i="5"/>
  <c r="P65" i="5"/>
  <c r="K66" i="5"/>
  <c r="L66" i="5"/>
  <c r="M66" i="5" s="1"/>
  <c r="R40" i="5"/>
  <c r="Q40" i="5"/>
  <c r="N40" i="5"/>
  <c r="M40" i="5"/>
  <c r="L40" i="5"/>
  <c r="I40" i="5"/>
  <c r="H40" i="5"/>
  <c r="G40" i="5"/>
  <c r="D40" i="5"/>
  <c r="P42" i="5"/>
  <c r="Q42" i="5"/>
  <c r="R42" i="5" s="1"/>
  <c r="R41" i="5"/>
  <c r="Q41" i="5"/>
  <c r="P41" i="5"/>
  <c r="H42" i="5"/>
  <c r="G42" i="5"/>
  <c r="F42" i="5"/>
  <c r="M14" i="5"/>
  <c r="L14" i="5"/>
  <c r="R8" i="5"/>
  <c r="Q8" i="5"/>
  <c r="M8" i="5"/>
  <c r="L8" i="5"/>
  <c r="I8" i="5"/>
  <c r="R12" i="5"/>
  <c r="Q12" i="5"/>
  <c r="R10" i="5"/>
  <c r="Q10" i="5"/>
  <c r="N8" i="5"/>
  <c r="Q11" i="5"/>
  <c r="M12" i="5"/>
  <c r="L12" i="5"/>
  <c r="R9" i="5"/>
  <c r="Q9" i="5"/>
  <c r="M10" i="5"/>
  <c r="L10" i="5"/>
  <c r="R91" i="5"/>
  <c r="Q91" i="5"/>
  <c r="P91" i="5"/>
  <c r="M91" i="5"/>
  <c r="L91" i="5"/>
  <c r="K91" i="5"/>
  <c r="R89" i="5"/>
  <c r="Q89" i="5"/>
  <c r="P89" i="5"/>
  <c r="R88" i="5"/>
  <c r="Q88" i="5"/>
  <c r="P88" i="5"/>
  <c r="M89" i="5"/>
  <c r="L89" i="5"/>
  <c r="K89" i="5"/>
  <c r="R83" i="5"/>
  <c r="Q83" i="5"/>
  <c r="P83" i="5"/>
  <c r="M83" i="5"/>
  <c r="L83" i="5"/>
  <c r="K83" i="5"/>
  <c r="R64" i="5"/>
  <c r="Q64" i="5"/>
  <c r="N64" i="5"/>
  <c r="M64" i="5"/>
  <c r="I64" i="5"/>
  <c r="R71" i="5"/>
  <c r="Q71" i="5"/>
  <c r="P71" i="5"/>
  <c r="M71" i="5"/>
  <c r="L71" i="5"/>
  <c r="K71" i="5"/>
  <c r="R45" i="5"/>
  <c r="Q45" i="5"/>
  <c r="P45" i="5"/>
  <c r="R47" i="5"/>
  <c r="Q47" i="5"/>
  <c r="P47" i="5"/>
  <c r="M47" i="5"/>
  <c r="L47" i="5"/>
  <c r="K47" i="5"/>
  <c r="R44" i="5"/>
  <c r="Q44" i="5"/>
  <c r="P44" i="5"/>
  <c r="M45" i="5"/>
  <c r="L45" i="5"/>
  <c r="K45" i="5"/>
  <c r="R28" i="5"/>
  <c r="Q28" i="5"/>
  <c r="N28" i="5"/>
  <c r="L28" i="5"/>
  <c r="I28" i="5"/>
  <c r="P35" i="5"/>
  <c r="Q35" i="5"/>
  <c r="R35" i="5" s="1"/>
  <c r="Q34" i="5"/>
  <c r="R34" i="5" s="1"/>
  <c r="P34" i="5"/>
  <c r="M35" i="5"/>
  <c r="L35" i="5"/>
  <c r="K35" i="5"/>
  <c r="R33" i="5"/>
  <c r="R31" i="5"/>
  <c r="Q31" i="5"/>
  <c r="P31" i="5"/>
  <c r="M31" i="5"/>
  <c r="L31" i="5"/>
  <c r="K31" i="5"/>
  <c r="R16" i="5"/>
  <c r="Q16" i="5"/>
  <c r="N16" i="5"/>
  <c r="M16" i="5"/>
  <c r="L16" i="5"/>
  <c r="I16" i="5"/>
  <c r="R21" i="5"/>
  <c r="Q21" i="5"/>
  <c r="P21" i="5"/>
  <c r="R20" i="5"/>
  <c r="Q20" i="5"/>
  <c r="P20" i="5"/>
  <c r="M21" i="5"/>
  <c r="L21" i="5"/>
  <c r="K21" i="5"/>
  <c r="R19" i="5"/>
  <c r="Q19" i="5"/>
  <c r="P19" i="5"/>
  <c r="M19" i="5"/>
  <c r="L19" i="5"/>
  <c r="K19" i="5"/>
  <c r="R97" i="5"/>
  <c r="Q97" i="5"/>
  <c r="P97" i="5"/>
  <c r="M97" i="5"/>
  <c r="L97" i="5"/>
  <c r="K97" i="5"/>
  <c r="Q54" i="5"/>
  <c r="M54" i="5"/>
  <c r="L54" i="5"/>
  <c r="L48" i="5"/>
  <c r="P22" i="5" l="1"/>
  <c r="R98" i="5" l="1"/>
  <c r="Q98" i="5"/>
  <c r="P98" i="5"/>
  <c r="P96" i="5"/>
  <c r="Q96" i="5" s="1"/>
  <c r="R92" i="5"/>
  <c r="Q92" i="5"/>
  <c r="P92" i="5"/>
  <c r="Q90" i="5"/>
  <c r="P90" i="5"/>
  <c r="R84" i="5"/>
  <c r="Q84" i="5"/>
  <c r="P84" i="5"/>
  <c r="Q82" i="5"/>
  <c r="P82" i="5"/>
  <c r="Q75" i="5"/>
  <c r="R75" i="5"/>
  <c r="R74" i="5"/>
  <c r="Q74" i="5"/>
  <c r="P75" i="5"/>
  <c r="P74" i="5"/>
  <c r="M73" i="5"/>
  <c r="L73" i="5"/>
  <c r="I73" i="5"/>
  <c r="K75" i="5"/>
  <c r="L75" i="5" s="1"/>
  <c r="M75" i="5" s="1"/>
  <c r="M74" i="5"/>
  <c r="L74" i="5"/>
  <c r="K74" i="5"/>
  <c r="R72" i="5"/>
  <c r="Q72" i="5"/>
  <c r="P72" i="5"/>
  <c r="P70" i="5"/>
  <c r="Q70" i="5" s="1"/>
  <c r="R54" i="5"/>
  <c r="N54" i="5"/>
  <c r="I54" i="5"/>
  <c r="R62" i="5"/>
  <c r="R63" i="5"/>
  <c r="R61" i="5"/>
  <c r="Q62" i="5"/>
  <c r="Q63" i="5"/>
  <c r="Q61" i="5"/>
  <c r="P63" i="5"/>
  <c r="P62" i="5"/>
  <c r="P61" i="5"/>
  <c r="R58" i="5"/>
  <c r="R59" i="5"/>
  <c r="R57" i="5"/>
  <c r="Q58" i="5"/>
  <c r="Q59" i="5"/>
  <c r="Q57" i="5"/>
  <c r="P59" i="5"/>
  <c r="P58" i="5"/>
  <c r="P57" i="5"/>
  <c r="P55" i="5"/>
  <c r="L60" i="5"/>
  <c r="M60" i="5"/>
  <c r="I60" i="5"/>
  <c r="L62" i="5"/>
  <c r="M62" i="5"/>
  <c r="L63" i="5"/>
  <c r="M63" i="5"/>
  <c r="M61" i="5"/>
  <c r="L61" i="5"/>
  <c r="K63" i="5"/>
  <c r="K62" i="5"/>
  <c r="K61" i="5"/>
  <c r="N56" i="5"/>
  <c r="M56" i="5"/>
  <c r="L56" i="5"/>
  <c r="I56" i="5"/>
  <c r="M58" i="5"/>
  <c r="M59" i="5"/>
  <c r="M57" i="5"/>
  <c r="L58" i="5"/>
  <c r="L59" i="5"/>
  <c r="L57" i="5"/>
  <c r="K59" i="5"/>
  <c r="K58" i="5"/>
  <c r="K57" i="5"/>
  <c r="M55" i="5"/>
  <c r="L55" i="5"/>
  <c r="K55" i="5"/>
  <c r="R51" i="5"/>
  <c r="Q51" i="5"/>
  <c r="N51" i="5"/>
  <c r="R53" i="5"/>
  <c r="Q53" i="5"/>
  <c r="P53" i="5"/>
  <c r="R52" i="5"/>
  <c r="Q52" i="5"/>
  <c r="P52" i="5"/>
  <c r="L51" i="5"/>
  <c r="M51" i="5"/>
  <c r="I51" i="5"/>
  <c r="M53" i="5"/>
  <c r="L53" i="5"/>
  <c r="K53" i="5"/>
  <c r="M52" i="5"/>
  <c r="L52" i="5"/>
  <c r="K52" i="5"/>
  <c r="R50" i="5"/>
  <c r="Q50" i="5"/>
  <c r="P50" i="5"/>
  <c r="R49" i="5"/>
  <c r="Q49" i="5"/>
  <c r="P49" i="5"/>
  <c r="M48" i="5"/>
  <c r="I48" i="5"/>
  <c r="M50" i="5"/>
  <c r="L50" i="5"/>
  <c r="K50" i="5"/>
  <c r="M49" i="5"/>
  <c r="L49" i="5"/>
  <c r="K49" i="5"/>
  <c r="Q46" i="5"/>
  <c r="P46" i="5"/>
  <c r="R43" i="5"/>
  <c r="Q43" i="5"/>
  <c r="P43" i="5"/>
  <c r="M41" i="5"/>
  <c r="L41" i="5"/>
  <c r="K41" i="5"/>
  <c r="D46" i="5"/>
  <c r="Q38" i="5"/>
  <c r="R38" i="5" s="1"/>
  <c r="P39" i="5"/>
  <c r="Q39" i="5" s="1"/>
  <c r="R39" i="5" s="1"/>
  <c r="P38" i="5"/>
  <c r="P37" i="5"/>
  <c r="Q37" i="5" s="1"/>
  <c r="R37" i="5" s="1"/>
  <c r="I36" i="5"/>
  <c r="K39" i="5"/>
  <c r="L39" i="5" s="1"/>
  <c r="M39" i="5" s="1"/>
  <c r="L38" i="5"/>
  <c r="M38" i="5" s="1"/>
  <c r="K38" i="5"/>
  <c r="K37" i="5"/>
  <c r="L37" i="5" s="1"/>
  <c r="I26" i="5"/>
  <c r="R90" i="5" l="1"/>
  <c r="R82" i="5"/>
  <c r="R70" i="5"/>
  <c r="R46" i="5"/>
  <c r="R96" i="5"/>
  <c r="L36" i="5"/>
  <c r="M36" i="5" s="1"/>
  <c r="M37" i="5"/>
  <c r="K33" i="5" l="1"/>
  <c r="L33" i="5" s="1"/>
  <c r="M33" i="5" s="1"/>
  <c r="M28" i="5" s="1"/>
  <c r="P32" i="5"/>
  <c r="Q32" i="5" s="1"/>
  <c r="R32" i="5" s="1"/>
  <c r="P30" i="5"/>
  <c r="Q30" i="5" s="1"/>
  <c r="K29" i="5"/>
  <c r="L29" i="5" s="1"/>
  <c r="P27" i="5"/>
  <c r="Q27" i="5" s="1"/>
  <c r="K27" i="5"/>
  <c r="L27" i="5" s="1"/>
  <c r="I23" i="5"/>
  <c r="N23" i="5"/>
  <c r="Q25" i="5"/>
  <c r="R25" i="5" s="1"/>
  <c r="P25" i="5"/>
  <c r="P24" i="5"/>
  <c r="Q24" i="5" s="1"/>
  <c r="L25" i="5"/>
  <c r="M25" i="5" s="1"/>
  <c r="K25" i="5"/>
  <c r="L24" i="5"/>
  <c r="M24" i="5" s="1"/>
  <c r="M23" i="5" s="1"/>
  <c r="K24" i="5"/>
  <c r="N14" i="5"/>
  <c r="Q22" i="5"/>
  <c r="R22" i="5" s="1"/>
  <c r="P15" i="5"/>
  <c r="Q15" i="5" s="1"/>
  <c r="P18" i="5"/>
  <c r="Q18" i="5" s="1"/>
  <c r="K17" i="5"/>
  <c r="L17" i="5" s="1"/>
  <c r="M17" i="5" s="1"/>
  <c r="K15" i="5"/>
  <c r="L15" i="5" s="1"/>
  <c r="M15" i="5" s="1"/>
  <c r="L13" i="5"/>
  <c r="M13" i="5" s="1"/>
  <c r="R27" i="5" l="1"/>
  <c r="M29" i="5"/>
  <c r="M26" i="5" s="1"/>
  <c r="L26" i="5"/>
  <c r="R30" i="5"/>
  <c r="M27" i="5"/>
  <c r="I14" i="5"/>
  <c r="I7" i="5" s="1"/>
  <c r="Q23" i="5"/>
  <c r="R24" i="5"/>
  <c r="R23" i="5" s="1"/>
  <c r="R18" i="5"/>
  <c r="Q14" i="5"/>
  <c r="L23" i="5"/>
  <c r="L7" i="5" l="1"/>
  <c r="M7" i="5"/>
  <c r="N63" i="5"/>
  <c r="N59" i="5"/>
  <c r="D51" i="5"/>
  <c r="N50" i="5"/>
  <c r="N33" i="5"/>
  <c r="D7" i="5" l="1"/>
  <c r="G46" i="5"/>
  <c r="H46" i="5" s="1"/>
  <c r="D8" i="5" l="1"/>
  <c r="G23" i="5"/>
  <c r="H23" i="5" s="1"/>
  <c r="D23" i="5"/>
  <c r="G36" i="5"/>
  <c r="H36" i="5" s="1"/>
  <c r="D36" i="5"/>
  <c r="G48" i="5"/>
  <c r="H48" i="5" s="1"/>
  <c r="D48" i="5"/>
  <c r="H56" i="5"/>
  <c r="G56" i="5"/>
  <c r="D56" i="5"/>
  <c r="D54" i="5" s="1"/>
  <c r="H60" i="5"/>
  <c r="G60" i="5"/>
  <c r="D60" i="5"/>
  <c r="D67" i="5"/>
  <c r="G73" i="5"/>
  <c r="H73" i="5" s="1"/>
  <c r="D73" i="5"/>
  <c r="D93" i="5"/>
  <c r="G98" i="5"/>
  <c r="H98" i="5" s="1"/>
  <c r="G96" i="5"/>
  <c r="H96" i="5" s="1"/>
  <c r="G94" i="5"/>
  <c r="D85" i="5"/>
  <c r="G92" i="5"/>
  <c r="H92" i="5" s="1"/>
  <c r="G90" i="5"/>
  <c r="H90" i="5" s="1"/>
  <c r="G88" i="5"/>
  <c r="H88" i="5" s="1"/>
  <c r="G86" i="5"/>
  <c r="D79" i="5"/>
  <c r="G84" i="5"/>
  <c r="H84" i="5" s="1"/>
  <c r="G82" i="5"/>
  <c r="G80" i="5"/>
  <c r="H80" i="5" s="1"/>
  <c r="G77" i="5"/>
  <c r="H77" i="5" s="1"/>
  <c r="G72" i="5"/>
  <c r="H72" i="5" s="1"/>
  <c r="G70" i="5"/>
  <c r="H70" i="5" s="1"/>
  <c r="G68" i="5"/>
  <c r="H68" i="5" s="1"/>
  <c r="G65" i="5"/>
  <c r="H65" i="5" s="1"/>
  <c r="G44" i="5"/>
  <c r="H44" i="5" s="1"/>
  <c r="G43" i="5"/>
  <c r="H43" i="5" s="1"/>
  <c r="G30" i="5"/>
  <c r="H30" i="5" s="1"/>
  <c r="G32" i="5"/>
  <c r="H32" i="5" s="1"/>
  <c r="G29" i="5"/>
  <c r="H29" i="5" s="1"/>
  <c r="D28" i="5"/>
  <c r="D26" i="5" s="1"/>
  <c r="G34" i="5"/>
  <c r="H34" i="5" s="1"/>
  <c r="D16" i="5"/>
  <c r="G22" i="5"/>
  <c r="H22" i="5" s="1"/>
  <c r="G20" i="5"/>
  <c r="H20" i="5" s="1"/>
  <c r="G18" i="5"/>
  <c r="H18" i="5" s="1"/>
  <c r="G17" i="5"/>
  <c r="H17" i="5" s="1"/>
  <c r="G11" i="5"/>
  <c r="H11" i="5" s="1"/>
  <c r="G9" i="5"/>
  <c r="H9" i="5" s="1"/>
  <c r="D64" i="5" l="1"/>
  <c r="H51" i="5"/>
  <c r="G51" i="5"/>
  <c r="G7" i="5"/>
  <c r="G79" i="5"/>
  <c r="G85" i="5"/>
  <c r="H85" i="5" s="1"/>
  <c r="D76" i="5"/>
  <c r="G93" i="5"/>
  <c r="H93" i="5" s="1"/>
  <c r="H94" i="5"/>
  <c r="G54" i="5"/>
  <c r="H54" i="5"/>
  <c r="G67" i="5"/>
  <c r="G64" i="5" s="1"/>
  <c r="H67" i="5"/>
  <c r="H64" i="5" s="1"/>
  <c r="D14" i="5"/>
  <c r="H82" i="5"/>
  <c r="H79" i="5" s="1"/>
  <c r="H86" i="5"/>
  <c r="H8" i="5"/>
  <c r="G8" i="5"/>
  <c r="H16" i="5"/>
  <c r="H14" i="5" s="1"/>
  <c r="G28" i="5"/>
  <c r="G26" i="5" s="1"/>
  <c r="H7" i="5"/>
  <c r="G16" i="5"/>
  <c r="G14" i="5" s="1"/>
  <c r="H28" i="5"/>
  <c r="H26" i="5" s="1"/>
  <c r="N48" i="5"/>
  <c r="G76" i="5" l="1"/>
  <c r="H76" i="5"/>
  <c r="Q33" i="5" l="1"/>
  <c r="Q26" i="5" s="1"/>
  <c r="N60" i="5"/>
  <c r="Q55" i="5"/>
  <c r="R55" i="5" s="1"/>
  <c r="Q60" i="5" l="1"/>
  <c r="R60" i="5" s="1"/>
  <c r="R56" i="5"/>
  <c r="Q56" i="5"/>
  <c r="R48" i="5" l="1"/>
  <c r="Q48" i="5"/>
  <c r="N36" i="5" l="1"/>
  <c r="N26" i="5" s="1"/>
  <c r="R15" i="5"/>
  <c r="R14" i="5" s="1"/>
  <c r="Q13" i="5"/>
  <c r="R13" i="5" l="1"/>
  <c r="Q7" i="5"/>
  <c r="Q36" i="5"/>
  <c r="R36" i="5"/>
  <c r="R26" i="5" s="1"/>
  <c r="R11" i="5" l="1"/>
  <c r="R73" i="5" l="1"/>
  <c r="Q73" i="5"/>
  <c r="N73" i="5"/>
  <c r="N7" i="5" l="1"/>
  <c r="R7" i="5"/>
</calcChain>
</file>

<file path=xl/sharedStrings.xml><?xml version="1.0" encoding="utf-8"?>
<sst xmlns="http://schemas.openxmlformats.org/spreadsheetml/2006/main" count="121" uniqueCount="58">
  <si>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</si>
  <si>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</si>
  <si>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</si>
  <si>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</si>
  <si>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</si>
  <si>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</si>
  <si>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</si>
  <si>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</si>
  <si>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</si>
  <si>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</si>
  <si>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</si>
  <si>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იურიდიული სამმართველო</t>
  </si>
  <si>
    <t>დირექტორი</t>
  </si>
  <si>
    <t>დირექტორის მოადგილე</t>
  </si>
  <si>
    <t>IV</t>
  </si>
  <si>
    <t>თანამდებობრივი სარგოს კოეფიციენტი ერთ ერთეულზე</t>
  </si>
  <si>
    <t>სულ</t>
  </si>
  <si>
    <t xml:space="preserve">შტატით გათვალისწინებული თანამდებობის დასახელება  </t>
  </si>
  <si>
    <t>მრჩეველი</t>
  </si>
  <si>
    <t>მონიტორინგისა და შეფასების სამმართველო</t>
  </si>
  <si>
    <t>პროფესიული ზედამხედველობის (სუპერვიზიის) სამმართველიო</t>
  </si>
  <si>
    <t>მთავრი სპეციალისტი</t>
  </si>
  <si>
    <t>ეკონომიკური დეპარტამენტი</t>
  </si>
  <si>
    <t>ხარისხის მართვის დეპარტამენტი</t>
  </si>
  <si>
    <t>ადმინისტრაციული დეპარტამენტი</t>
  </si>
  <si>
    <t>ადამიანური რესურსების მართვისა და საქმისწარმოების სამმართველო</t>
  </si>
  <si>
    <t>პროფესიული და უწყვეტი განათლების კოორდინირების სამმართველო</t>
  </si>
  <si>
    <t xml:space="preserve">სამსახურის უფროსი </t>
  </si>
  <si>
    <t>V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</si>
  <si>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</si>
  <si>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</si>
  <si>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მთვარი სპეციალისტი</t>
  </si>
  <si>
    <t>VI</t>
  </si>
  <si>
    <t>ტრეფიკინგის მსხერპლთა დაცვის სამსახური</t>
  </si>
  <si>
    <t>სამსახურის უფროსი</t>
  </si>
  <si>
    <t>მეურვეობა-მზრუნველობის სამმართველო</t>
  </si>
  <si>
    <t>VII</t>
  </si>
  <si>
    <t>VIII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</si>
  <si>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</si>
  <si>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სპეციალისტი</t>
  </si>
  <si>
    <t>მეურვეობა-მზრუნევლობის  და მხარდაჭერის დეპარტამენტი</t>
  </si>
  <si>
    <t>ქალთა და ბავშვთა ძალადობისგან დაცვისა და მხარდამჭერი  მომსახურების მართვის სამმართველო</t>
  </si>
  <si>
    <t>პრესმდივანი</t>
  </si>
  <si>
    <t xml:space="preserve"> უფროსი სპეციალისტი</t>
  </si>
  <si>
    <t xml:space="preserve">სოციალური პროგრამების სამსახური </t>
  </si>
  <si>
    <t xml:space="preserve"> რაოდენობა </t>
  </si>
  <si>
    <t xml:space="preserve">თანამდებობრივი სარგო თვეში ერთ ერთეულზე </t>
  </si>
  <si>
    <t xml:space="preserve">სულ თანამდებობრივი სარგო თვეში        </t>
  </si>
  <si>
    <t xml:space="preserve">სულ თანამდებობრივი სარგო წელიწადში          </t>
  </si>
  <si>
    <t>მოქმედი</t>
  </si>
  <si>
    <t xml:space="preserve">თანამდებობრივი სარგოს კოეფიციენტი ერთ ერთეულზე </t>
  </si>
  <si>
    <t xml:space="preserve">სულ თანამდებობრივი სარგო თვეში       </t>
  </si>
  <si>
    <t xml:space="preserve">სულ თანამდებობრივი სარგო წელიწადში         </t>
  </si>
  <si>
    <t>პროექტი</t>
  </si>
  <si>
    <t>გადახრა</t>
  </si>
  <si>
    <t>ფინანსური რესურსების მართვისა და აღრიცხვის სამმართველო</t>
  </si>
  <si>
    <t>დონორებთან და საერთაშორისო ორგანიზაციებთან ურთიერთობის სამსახური</t>
  </si>
  <si>
    <t>სამეურნეო და მატერიალურ-ტექნიკური უზრუნველყოფის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</si>
</sst>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color rgb="FF00B050"/>
      <name val="Sylfaen"/>
      <family val="1"/>
      <charset val="204"/>
    </font>
    <font>
      <b/>
      <sz val="10"/>
      <color rgb="FF00B050"/>
      <name val="Sylfaen"/>
      <family val="1"/>
      <charset val="204"/>
    </font>
    <font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7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8"/>
  <sheetViews>
    <sheetView tabSelected="1" view="pageBreakPreview" topLeftCell="D76" zoomScaleNormal="100" zoomScaleSheetLayoutView="100" workbookViewId="0">
      <selection activeCell="N107" sqref="N107"/>
    </sheetView>
  </sheetViews>
  <sheetFormatPr defaultRowHeight="12" x14ac:dyDescent="0.2"/>
  <cols>
    <col min="1" max="1" width="3.140625" style="1" customWidth="1"/>
    <col min="2" max="2" width="6.28515625" style="1" customWidth="1"/>
    <col min="3" max="3" width="39.5703125" style="1" customWidth="1"/>
    <col min="4" max="4" width="16.140625" style="3" customWidth="1"/>
    <col min="5" max="5" width="17.140625" style="3" customWidth="1"/>
    <col min="6" max="6" width="15.42578125" style="3" customWidth="1"/>
    <col min="7" max="13" width="15" style="3" customWidth="1"/>
    <col min="14" max="14" width="14.7109375" style="1" customWidth="1"/>
    <col min="15" max="15" width="16.28515625" style="1" customWidth="1"/>
    <col min="16" max="16" width="15.7109375" style="1" customWidth="1"/>
    <col min="17" max="17" width="14.7109375" style="1" customWidth="1"/>
    <col min="18" max="18" width="15.140625" style="1" customWidth="1"/>
    <col min="19" max="16384" width="9.140625" style="1"/>
  </cols>
  <sheetData>
    <row r="3" spans="2:18" ht="18" customHeight="1" x14ac:dyDescent="0.2"/>
    <row r="4" spans="2:18" ht="63.75" customHeight="1" x14ac:dyDescent="0.2">
      <c r="B4" s="63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8" ht="63.75" customHeight="1" x14ac:dyDescent="0.2">
      <c r="B5" s="7"/>
      <c r="C5" s="7"/>
      <c r="D5" s="64" t="s">
        <v>49</v>
      </c>
      <c r="E5" s="64"/>
      <c r="F5" s="64"/>
      <c r="G5" s="64"/>
      <c r="H5" s="64"/>
      <c r="I5" s="65" t="s">
        <v>53</v>
      </c>
      <c r="J5" s="66"/>
      <c r="K5" s="66"/>
      <c r="L5" s="66"/>
      <c r="M5" s="67"/>
      <c r="N5" s="65" t="s">
        <v>54</v>
      </c>
      <c r="O5" s="66"/>
      <c r="P5" s="66"/>
      <c r="Q5" s="66"/>
      <c r="R5" s="66"/>
    </row>
    <row r="6" spans="2:18" s="3" customFormat="1" ht="108" customHeight="1" x14ac:dyDescent="0.2">
      <c r="B6" s="7" t="s">
        <v>10</v>
      </c>
      <c r="C6" s="30" t="s">
        <v>17</v>
      </c>
      <c r="D6" s="30" t="s">
        <v>45</v>
      </c>
      <c r="E6" s="30" t="s">
        <v>15</v>
      </c>
      <c r="F6" s="30" t="s">
        <v>46</v>
      </c>
      <c r="G6" s="30" t="s">
        <v>47</v>
      </c>
      <c r="H6" s="30" t="s">
        <v>48</v>
      </c>
      <c r="I6" s="30" t="s">
        <v>45</v>
      </c>
      <c r="J6" s="30" t="s">
        <v>15</v>
      </c>
      <c r="K6" s="30" t="s">
        <v>46</v>
      </c>
      <c r="L6" s="30" t="s">
        <v>47</v>
      </c>
      <c r="M6" s="30" t="s">
        <v>48</v>
      </c>
      <c r="N6" s="30" t="s">
        <v>45</v>
      </c>
      <c r="O6" s="30" t="s">
        <v>50</v>
      </c>
      <c r="P6" s="30" t="s">
        <v>46</v>
      </c>
      <c r="Q6" s="30" t="s">
        <v>51</v>
      </c>
      <c r="R6" s="30" t="s">
        <v>52</v>
      </c>
    </row>
    <row r="7" spans="2:18" s="3" customFormat="1" ht="29.25" customHeight="1" x14ac:dyDescent="0.2">
      <c r="B7" s="7"/>
      <c r="C7" s="30" t="s">
        <v>16</v>
      </c>
      <c r="D7" s="30">
        <f>D8+D14+D26+D40+D48+D51+D54+D64+D76</f>
        <v>37</v>
      </c>
      <c r="E7" s="30"/>
      <c r="F7" s="30"/>
      <c r="G7" s="30">
        <f>G8+G14+G26+G40+G48+G51+G54+G64+G76</f>
        <v>67100</v>
      </c>
      <c r="H7" s="30">
        <f>H8+H14+H26+H40+H48+H51+H54+H64+H76</f>
        <v>805200</v>
      </c>
      <c r="I7" s="30">
        <f>I8+I14+I26+I40+I48+I51+I54+I64+I76</f>
        <v>86</v>
      </c>
      <c r="J7" s="30"/>
      <c r="K7" s="30"/>
      <c r="L7" s="30">
        <f>L8+L14+L26+L40+L48+L51+L54+L64+L76</f>
        <v>174200</v>
      </c>
      <c r="M7" s="30">
        <f>M8+M14+M26+M40+M48+M51+M54+M64+M76</f>
        <v>2090400</v>
      </c>
      <c r="N7" s="26">
        <f>N8+N14+N26+N40+N48+N51+N54+N64+N76</f>
        <v>49</v>
      </c>
      <c r="O7" s="52"/>
      <c r="P7" s="7"/>
      <c r="Q7" s="27">
        <f>Q8+Q14+Q26+Q40+Q48+Q51+Q54+Q64+Q76</f>
        <v>107100</v>
      </c>
      <c r="R7" s="27">
        <f>R8+R14+R26+R40+R48+R51+R54+R64+R76</f>
        <v>1285200</v>
      </c>
    </row>
    <row r="8" spans="2:18" s="3" customFormat="1" ht="22.5" customHeight="1" x14ac:dyDescent="0.2">
      <c r="B8" s="15"/>
      <c r="C8" s="15" t="s">
        <v>3</v>
      </c>
      <c r="D8" s="15">
        <f>D9+D11+D13</f>
        <v>4</v>
      </c>
      <c r="E8" s="15"/>
      <c r="F8" s="15"/>
      <c r="G8" s="15">
        <f>G9+G11</f>
        <v>17400</v>
      </c>
      <c r="H8" s="15">
        <f>H9+H11</f>
        <v>208800</v>
      </c>
      <c r="I8" s="15">
        <f>I9+I10+I11+I12+I13</f>
        <v>5</v>
      </c>
      <c r="J8" s="15"/>
      <c r="K8" s="15"/>
      <c r="L8" s="15">
        <f>L9+L10+L11+L12+L13</f>
        <v>24200</v>
      </c>
      <c r="M8" s="15">
        <f>M9+M10+M11+M12+M13</f>
        <v>290400</v>
      </c>
      <c r="N8" s="23">
        <f>N9+N10+N11+N12+N13</f>
        <v>1</v>
      </c>
      <c r="O8" s="51"/>
      <c r="P8" s="15"/>
      <c r="Q8" s="23">
        <f>Q9+Q10+Q11+Q12+Q13</f>
        <v>6800</v>
      </c>
      <c r="R8" s="23">
        <f>R9+R10+R11+R12+R13</f>
        <v>81600</v>
      </c>
    </row>
    <row r="9" spans="2:18" ht="15" x14ac:dyDescent="0.2">
      <c r="B9" s="5"/>
      <c r="C9" s="8" t="s">
        <v>12</v>
      </c>
      <c r="D9" s="43">
        <v>1</v>
      </c>
      <c r="E9" s="43"/>
      <c r="F9" s="43">
        <v>5400</v>
      </c>
      <c r="G9" s="43">
        <f>D9*F9</f>
        <v>5400</v>
      </c>
      <c r="H9" s="43">
        <f>G9*12</f>
        <v>64800</v>
      </c>
      <c r="I9" s="43"/>
      <c r="J9" s="43"/>
      <c r="K9" s="43"/>
      <c r="L9" s="43"/>
      <c r="M9" s="43"/>
      <c r="N9" s="4">
        <v>-1</v>
      </c>
      <c r="O9" s="53"/>
      <c r="P9" s="37">
        <v>5400</v>
      </c>
      <c r="Q9" s="22">
        <f>N9*P9</f>
        <v>-5400</v>
      </c>
      <c r="R9" s="22">
        <f>Q9*12</f>
        <v>-64800</v>
      </c>
    </row>
    <row r="10" spans="2:18" ht="15" x14ac:dyDescent="0.2">
      <c r="B10" s="5"/>
      <c r="C10" s="8" t="s">
        <v>12</v>
      </c>
      <c r="D10" s="43"/>
      <c r="E10" s="43"/>
      <c r="F10" s="43"/>
      <c r="G10" s="43"/>
      <c r="H10" s="43"/>
      <c r="I10" s="43">
        <v>1</v>
      </c>
      <c r="J10" s="43"/>
      <c r="K10" s="43">
        <v>5800</v>
      </c>
      <c r="L10" s="43">
        <f>I10*K10</f>
        <v>5800</v>
      </c>
      <c r="M10" s="43">
        <f>L10*12</f>
        <v>69600</v>
      </c>
      <c r="N10" s="4">
        <v>1</v>
      </c>
      <c r="O10" s="53"/>
      <c r="P10" s="37">
        <v>5800</v>
      </c>
      <c r="Q10" s="22">
        <f>N10*P10</f>
        <v>5800</v>
      </c>
      <c r="R10" s="22">
        <f>Q10*12</f>
        <v>69600</v>
      </c>
    </row>
    <row r="11" spans="2:18" ht="15" x14ac:dyDescent="0.2">
      <c r="B11" s="5"/>
      <c r="C11" s="8" t="s">
        <v>13</v>
      </c>
      <c r="D11" s="43">
        <v>3</v>
      </c>
      <c r="E11" s="43"/>
      <c r="F11" s="43">
        <v>4000</v>
      </c>
      <c r="G11" s="43">
        <f>D11*F11</f>
        <v>12000</v>
      </c>
      <c r="H11" s="43">
        <f>G11*12</f>
        <v>144000</v>
      </c>
      <c r="I11" s="43"/>
      <c r="J11" s="43"/>
      <c r="K11" s="43"/>
      <c r="L11" s="43"/>
      <c r="M11" s="43"/>
      <c r="N11" s="4">
        <v>-3</v>
      </c>
      <c r="O11" s="53"/>
      <c r="P11" s="37">
        <v>4000</v>
      </c>
      <c r="Q11" s="22">
        <f>N11*P11</f>
        <v>-12000</v>
      </c>
      <c r="R11" s="22">
        <f>Q11*12</f>
        <v>-144000</v>
      </c>
    </row>
    <row r="12" spans="2:18" ht="15" x14ac:dyDescent="0.2">
      <c r="B12" s="5"/>
      <c r="C12" s="8" t="s">
        <v>13</v>
      </c>
      <c r="D12" s="43"/>
      <c r="E12" s="43"/>
      <c r="F12" s="43"/>
      <c r="G12" s="43"/>
      <c r="H12" s="43"/>
      <c r="I12" s="43">
        <v>3</v>
      </c>
      <c r="J12" s="43"/>
      <c r="K12" s="43">
        <v>4800</v>
      </c>
      <c r="L12" s="43">
        <f>I12*K12</f>
        <v>14400</v>
      </c>
      <c r="M12" s="43">
        <f>L12*12</f>
        <v>172800</v>
      </c>
      <c r="N12" s="4">
        <v>3</v>
      </c>
      <c r="O12" s="53"/>
      <c r="P12" s="37">
        <v>4800</v>
      </c>
      <c r="Q12" s="22">
        <f>N12*P12</f>
        <v>14400</v>
      </c>
      <c r="R12" s="22">
        <f>Q12*12</f>
        <v>172800</v>
      </c>
    </row>
    <row r="13" spans="2:18" ht="15" x14ac:dyDescent="0.2">
      <c r="B13" s="5"/>
      <c r="C13" s="8" t="s">
        <v>18</v>
      </c>
      <c r="D13" s="43"/>
      <c r="E13" s="43"/>
      <c r="F13" s="43"/>
      <c r="G13" s="43"/>
      <c r="H13" s="43"/>
      <c r="I13" s="43">
        <v>1</v>
      </c>
      <c r="J13" s="43"/>
      <c r="K13" s="43">
        <v>4000</v>
      </c>
      <c r="L13" s="43">
        <f>I13*K13</f>
        <v>4000</v>
      </c>
      <c r="M13" s="43">
        <f>L13*12</f>
        <v>48000</v>
      </c>
      <c r="N13" s="4">
        <v>1</v>
      </c>
      <c r="O13" s="53"/>
      <c r="P13" s="22">
        <v>4000</v>
      </c>
      <c r="Q13" s="22">
        <f>N13*P13</f>
        <v>4000</v>
      </c>
      <c r="R13" s="22">
        <f>Q13*12</f>
        <v>48000</v>
      </c>
    </row>
    <row r="14" spans="2:18" ht="15" x14ac:dyDescent="0.2">
      <c r="B14" s="15" t="s">
        <v>0</v>
      </c>
      <c r="C14" s="15" t="s">
        <v>23</v>
      </c>
      <c r="D14" s="15">
        <f>D15+D16+D23</f>
        <v>5</v>
      </c>
      <c r="E14" s="15"/>
      <c r="F14" s="15"/>
      <c r="G14" s="15">
        <f>G15+G16+G23</f>
        <v>7200</v>
      </c>
      <c r="H14" s="15">
        <f>H15+H16+H23</f>
        <v>86400</v>
      </c>
      <c r="I14" s="15">
        <f>I15+I16+I23</f>
        <v>13</v>
      </c>
      <c r="J14" s="15"/>
      <c r="K14" s="15"/>
      <c r="L14" s="15">
        <f>L15+L16+L23</f>
        <v>24400</v>
      </c>
      <c r="M14" s="15">
        <f>M15+M16+M23</f>
        <v>292800</v>
      </c>
      <c r="N14" s="23">
        <f>N15+N16+N23</f>
        <v>8</v>
      </c>
      <c r="O14" s="51"/>
      <c r="P14" s="15"/>
      <c r="Q14" s="23">
        <f>Q15+Q16+Q23</f>
        <v>17200</v>
      </c>
      <c r="R14" s="23">
        <f>R15+R16+R23</f>
        <v>206400</v>
      </c>
    </row>
    <row r="15" spans="2:18" s="32" customFormat="1" ht="15" x14ac:dyDescent="0.2">
      <c r="B15" s="13"/>
      <c r="C15" s="39" t="s">
        <v>4</v>
      </c>
      <c r="D15" s="44"/>
      <c r="E15" s="44"/>
      <c r="F15" s="44"/>
      <c r="G15" s="44"/>
      <c r="H15" s="44"/>
      <c r="I15" s="44">
        <v>1</v>
      </c>
      <c r="J15" s="44">
        <v>3.6</v>
      </c>
      <c r="K15" s="44">
        <f>J15*1000</f>
        <v>3600</v>
      </c>
      <c r="L15" s="44">
        <f>I15*K15</f>
        <v>3600</v>
      </c>
      <c r="M15" s="44">
        <f>L15*12</f>
        <v>43200</v>
      </c>
      <c r="N15" s="33">
        <v>1</v>
      </c>
      <c r="O15" s="35">
        <v>3.6</v>
      </c>
      <c r="P15" s="34">
        <f>O15*1000</f>
        <v>3600</v>
      </c>
      <c r="Q15" s="33">
        <f>N15*P15</f>
        <v>3600</v>
      </c>
      <c r="R15" s="33">
        <f>Q15*12</f>
        <v>43200</v>
      </c>
    </row>
    <row r="16" spans="2:18" s="32" customFormat="1" ht="30" x14ac:dyDescent="0.2">
      <c r="B16" s="13"/>
      <c r="C16" s="13" t="s">
        <v>19</v>
      </c>
      <c r="D16" s="13">
        <f>D17+D18+D20+D22</f>
        <v>5</v>
      </c>
      <c r="E16" s="13"/>
      <c r="F16" s="13"/>
      <c r="G16" s="13">
        <f>G17+G18+G20+G22</f>
        <v>7200</v>
      </c>
      <c r="H16" s="13">
        <f>H17+H18+H20+H22</f>
        <v>86400</v>
      </c>
      <c r="I16" s="13">
        <f>I17+I18+I19+I20+I21+I22</f>
        <v>7</v>
      </c>
      <c r="J16" s="13"/>
      <c r="K16" s="13"/>
      <c r="L16" s="13">
        <f>L17+L18+L19+L20+L21+L22</f>
        <v>11900</v>
      </c>
      <c r="M16" s="13">
        <f>M17+M18+M19+M20+M21+M22</f>
        <v>142800</v>
      </c>
      <c r="N16" s="31">
        <f>N17+N18+N19+N20+N21+N22</f>
        <v>2</v>
      </c>
      <c r="O16" s="33"/>
      <c r="P16" s="34"/>
      <c r="Q16" s="31">
        <f>Q17+Q18+Q19+Q20+Q21+Q22</f>
        <v>4700</v>
      </c>
      <c r="R16" s="31">
        <f>R17+R18+R19+R20+R21+R22</f>
        <v>56400</v>
      </c>
    </row>
    <row r="17" spans="2:18" ht="15" x14ac:dyDescent="0.2">
      <c r="B17" s="11"/>
      <c r="C17" s="12" t="s">
        <v>5</v>
      </c>
      <c r="D17" s="34">
        <v>1</v>
      </c>
      <c r="E17" s="34">
        <v>2.5</v>
      </c>
      <c r="F17" s="34">
        <v>2500</v>
      </c>
      <c r="G17" s="34">
        <f>D17*F17</f>
        <v>2500</v>
      </c>
      <c r="H17" s="34">
        <f>G17*12</f>
        <v>30000</v>
      </c>
      <c r="I17" s="34">
        <v>1</v>
      </c>
      <c r="J17" s="34">
        <v>2.5</v>
      </c>
      <c r="K17" s="34">
        <f>J17*1000</f>
        <v>2500</v>
      </c>
      <c r="L17" s="34">
        <f>I17*K17</f>
        <v>2500</v>
      </c>
      <c r="M17" s="34">
        <f>L17*12</f>
        <v>30000</v>
      </c>
      <c r="N17" s="4"/>
      <c r="O17" s="54"/>
      <c r="P17" s="20"/>
      <c r="Q17" s="20"/>
      <c r="R17" s="20"/>
    </row>
    <row r="18" spans="2:18" ht="15" x14ac:dyDescent="0.2">
      <c r="B18" s="11"/>
      <c r="C18" s="12" t="s">
        <v>8</v>
      </c>
      <c r="D18" s="34">
        <v>1</v>
      </c>
      <c r="E18" s="34">
        <v>1.3</v>
      </c>
      <c r="F18" s="34">
        <v>1300</v>
      </c>
      <c r="G18" s="34">
        <f>D18*F18</f>
        <v>1300</v>
      </c>
      <c r="H18" s="34">
        <f>G18*12</f>
        <v>15600</v>
      </c>
      <c r="I18" s="34"/>
      <c r="J18" s="34"/>
      <c r="K18" s="34"/>
      <c r="L18" s="34"/>
      <c r="M18" s="34"/>
      <c r="N18" s="4">
        <v>-1</v>
      </c>
      <c r="O18" s="54">
        <v>1.3</v>
      </c>
      <c r="P18" s="20">
        <f>O18*1000</f>
        <v>1300</v>
      </c>
      <c r="Q18" s="20">
        <f>N18*P18</f>
        <v>-1300</v>
      </c>
      <c r="R18" s="20">
        <f>Q18*12</f>
        <v>-15600</v>
      </c>
    </row>
    <row r="19" spans="2:18" ht="15" x14ac:dyDescent="0.2">
      <c r="B19" s="11"/>
      <c r="C19" s="12" t="s">
        <v>8</v>
      </c>
      <c r="D19" s="34"/>
      <c r="E19" s="34"/>
      <c r="F19" s="34"/>
      <c r="G19" s="34"/>
      <c r="H19" s="34"/>
      <c r="I19" s="34">
        <v>4</v>
      </c>
      <c r="J19" s="34">
        <v>1.6</v>
      </c>
      <c r="K19" s="34">
        <f>J19*1000</f>
        <v>1600</v>
      </c>
      <c r="L19" s="34">
        <f>I19*K19</f>
        <v>6400</v>
      </c>
      <c r="M19" s="34">
        <f>L19*12</f>
        <v>76800</v>
      </c>
      <c r="N19" s="4">
        <v>4</v>
      </c>
      <c r="O19" s="54">
        <v>1.6</v>
      </c>
      <c r="P19" s="20">
        <f>O19*1000</f>
        <v>1600</v>
      </c>
      <c r="Q19" s="20">
        <f>N19*P19</f>
        <v>6400</v>
      </c>
      <c r="R19" s="20">
        <f>Q19*12</f>
        <v>76800</v>
      </c>
    </row>
    <row r="20" spans="2:18" ht="15" x14ac:dyDescent="0.2">
      <c r="B20" s="11"/>
      <c r="C20" s="12" t="s">
        <v>6</v>
      </c>
      <c r="D20" s="34">
        <v>2</v>
      </c>
      <c r="E20" s="34">
        <v>1.2</v>
      </c>
      <c r="F20" s="34">
        <v>1200</v>
      </c>
      <c r="G20" s="34">
        <f>D20*F20</f>
        <v>2400</v>
      </c>
      <c r="H20" s="34">
        <f>G20*12</f>
        <v>28800</v>
      </c>
      <c r="I20" s="34"/>
      <c r="J20" s="34"/>
      <c r="K20" s="34"/>
      <c r="L20" s="34"/>
      <c r="M20" s="34"/>
      <c r="N20" s="4">
        <v>-2</v>
      </c>
      <c r="O20" s="54">
        <v>1.2</v>
      </c>
      <c r="P20" s="20">
        <f>O20*1000</f>
        <v>1200</v>
      </c>
      <c r="Q20" s="20">
        <f>N20*P20</f>
        <v>-2400</v>
      </c>
      <c r="R20" s="20">
        <f>Q20*12</f>
        <v>-28800</v>
      </c>
    </row>
    <row r="21" spans="2:18" ht="15" x14ac:dyDescent="0.2">
      <c r="B21" s="11"/>
      <c r="C21" s="12" t="s">
        <v>6</v>
      </c>
      <c r="D21" s="34"/>
      <c r="E21" s="34"/>
      <c r="F21" s="34"/>
      <c r="G21" s="34"/>
      <c r="H21" s="34"/>
      <c r="I21" s="34">
        <v>2</v>
      </c>
      <c r="J21" s="34">
        <v>1.5</v>
      </c>
      <c r="K21" s="34">
        <f>J21*1000</f>
        <v>1500</v>
      </c>
      <c r="L21" s="34">
        <f>I21*K21</f>
        <v>3000</v>
      </c>
      <c r="M21" s="34">
        <f>L21*12</f>
        <v>36000</v>
      </c>
      <c r="N21" s="4">
        <v>2</v>
      </c>
      <c r="O21" s="54">
        <v>1.5</v>
      </c>
      <c r="P21" s="20">
        <f>O21*1000</f>
        <v>1500</v>
      </c>
      <c r="Q21" s="20">
        <f>N21*P21</f>
        <v>3000</v>
      </c>
      <c r="R21" s="20">
        <f>Q21*12</f>
        <v>36000</v>
      </c>
    </row>
    <row r="22" spans="2:18" ht="15" x14ac:dyDescent="0.2">
      <c r="B22" s="11"/>
      <c r="C22" s="12" t="s">
        <v>6</v>
      </c>
      <c r="D22" s="34">
        <v>1</v>
      </c>
      <c r="E22" s="48">
        <v>1</v>
      </c>
      <c r="F22" s="34">
        <v>1000</v>
      </c>
      <c r="G22" s="34">
        <f>D22*F22</f>
        <v>1000</v>
      </c>
      <c r="H22" s="34">
        <f>G22*12</f>
        <v>12000</v>
      </c>
      <c r="I22" s="34"/>
      <c r="J22" s="34"/>
      <c r="K22" s="34"/>
      <c r="L22" s="34"/>
      <c r="M22" s="34"/>
      <c r="N22" s="4">
        <v>-1</v>
      </c>
      <c r="O22" s="54">
        <v>1</v>
      </c>
      <c r="P22" s="20">
        <f>O22*1000</f>
        <v>1000</v>
      </c>
      <c r="Q22" s="20">
        <f>N22*P22</f>
        <v>-1000</v>
      </c>
      <c r="R22" s="20">
        <f>Q22*12</f>
        <v>-12000</v>
      </c>
    </row>
    <row r="23" spans="2:18" ht="30" x14ac:dyDescent="0.2">
      <c r="B23" s="11"/>
      <c r="C23" s="40" t="s">
        <v>20</v>
      </c>
      <c r="D23" s="40">
        <f>D24+D25</f>
        <v>0</v>
      </c>
      <c r="E23" s="40"/>
      <c r="F23" s="40"/>
      <c r="G23" s="40">
        <f>G24+G25</f>
        <v>0</v>
      </c>
      <c r="H23" s="40">
        <f>G23*12</f>
        <v>0</v>
      </c>
      <c r="I23" s="40">
        <f>I24+I25</f>
        <v>5</v>
      </c>
      <c r="J23" s="40"/>
      <c r="K23" s="40"/>
      <c r="L23" s="40">
        <f>L24+L25</f>
        <v>8900</v>
      </c>
      <c r="M23" s="40">
        <f>M24+M25</f>
        <v>106800</v>
      </c>
      <c r="N23" s="60">
        <f>N24+N25</f>
        <v>5</v>
      </c>
      <c r="O23" s="40"/>
      <c r="P23" s="36"/>
      <c r="Q23" s="36">
        <f>Q24+Q25</f>
        <v>8900</v>
      </c>
      <c r="R23" s="36">
        <f>R24+R25</f>
        <v>106800</v>
      </c>
    </row>
    <row r="24" spans="2:18" ht="15" x14ac:dyDescent="0.2">
      <c r="B24" s="11"/>
      <c r="C24" s="39" t="s">
        <v>5</v>
      </c>
      <c r="D24" s="44"/>
      <c r="E24" s="44"/>
      <c r="F24" s="44"/>
      <c r="G24" s="44"/>
      <c r="H24" s="44"/>
      <c r="I24" s="44">
        <v>1</v>
      </c>
      <c r="J24" s="44">
        <v>2.5</v>
      </c>
      <c r="K24" s="44">
        <f>J24*1000</f>
        <v>2500</v>
      </c>
      <c r="L24" s="44">
        <f>I24*K24</f>
        <v>2500</v>
      </c>
      <c r="M24" s="44">
        <f>L24*12</f>
        <v>30000</v>
      </c>
      <c r="N24" s="4">
        <v>1</v>
      </c>
      <c r="O24" s="54">
        <v>2.5</v>
      </c>
      <c r="P24" s="20">
        <f>O24*1000</f>
        <v>2500</v>
      </c>
      <c r="Q24" s="20">
        <f>N24*P24</f>
        <v>2500</v>
      </c>
      <c r="R24" s="20">
        <f>Q24*12</f>
        <v>30000</v>
      </c>
    </row>
    <row r="25" spans="2:18" ht="15" x14ac:dyDescent="0.2">
      <c r="B25" s="11"/>
      <c r="C25" s="39" t="s">
        <v>21</v>
      </c>
      <c r="D25" s="44"/>
      <c r="E25" s="44"/>
      <c r="F25" s="44"/>
      <c r="G25" s="44"/>
      <c r="H25" s="44"/>
      <c r="I25" s="44">
        <v>4</v>
      </c>
      <c r="J25" s="44">
        <v>1.6</v>
      </c>
      <c r="K25" s="44">
        <f>J25*1000</f>
        <v>1600</v>
      </c>
      <c r="L25" s="44">
        <f>I25*K25</f>
        <v>6400</v>
      </c>
      <c r="M25" s="44">
        <f>L25*12</f>
        <v>76800</v>
      </c>
      <c r="N25" s="4">
        <v>4</v>
      </c>
      <c r="O25" s="54">
        <v>1.6</v>
      </c>
      <c r="P25" s="20">
        <f>O25*1000</f>
        <v>1600</v>
      </c>
      <c r="Q25" s="20">
        <f>N25*P25</f>
        <v>6400</v>
      </c>
      <c r="R25" s="20">
        <f>Q25*12</f>
        <v>76800</v>
      </c>
    </row>
    <row r="26" spans="2:18" ht="15" x14ac:dyDescent="0.2">
      <c r="B26" s="15" t="s">
        <v>1</v>
      </c>
      <c r="C26" s="15" t="s">
        <v>24</v>
      </c>
      <c r="D26" s="15">
        <f>D27+D28+D36</f>
        <v>5</v>
      </c>
      <c r="E26" s="15"/>
      <c r="F26" s="15"/>
      <c r="G26" s="15">
        <f>G27+G28+G36</f>
        <v>6800</v>
      </c>
      <c r="H26" s="15">
        <f>H27+H28+H36</f>
        <v>81600</v>
      </c>
      <c r="I26" s="15">
        <f>I27+I28+I36</f>
        <v>13</v>
      </c>
      <c r="J26" s="15"/>
      <c r="K26" s="15"/>
      <c r="L26" s="15">
        <f>L27+L28+L36</f>
        <v>23400</v>
      </c>
      <c r="M26" s="15">
        <f>M27+M28+M36</f>
        <v>280800</v>
      </c>
      <c r="N26" s="23">
        <f>N27+N28+N36</f>
        <v>8</v>
      </c>
      <c r="O26" s="55"/>
      <c r="P26" s="15"/>
      <c r="Q26" s="23">
        <f>Q27+Q28+Q36</f>
        <v>16600</v>
      </c>
      <c r="R26" s="23">
        <f>R27+R28+R36</f>
        <v>199200</v>
      </c>
    </row>
    <row r="27" spans="2:18" s="32" customFormat="1" ht="15" x14ac:dyDescent="0.2">
      <c r="B27" s="13"/>
      <c r="C27" s="12" t="s">
        <v>4</v>
      </c>
      <c r="D27" s="34"/>
      <c r="E27" s="34"/>
      <c r="F27" s="34"/>
      <c r="G27" s="34"/>
      <c r="H27" s="34"/>
      <c r="I27" s="44">
        <v>1</v>
      </c>
      <c r="J27" s="44">
        <v>3.6</v>
      </c>
      <c r="K27" s="44">
        <f>J27*1000</f>
        <v>3600</v>
      </c>
      <c r="L27" s="44">
        <f>I27*K27</f>
        <v>3600</v>
      </c>
      <c r="M27" s="44">
        <f>L27*12</f>
        <v>43200</v>
      </c>
      <c r="N27" s="33">
        <v>1</v>
      </c>
      <c r="O27" s="35">
        <v>3.6</v>
      </c>
      <c r="P27" s="34">
        <f>O27*1000</f>
        <v>3600</v>
      </c>
      <c r="Q27" s="33">
        <f>N27*P27</f>
        <v>3600</v>
      </c>
      <c r="R27" s="33">
        <f>Q27*12</f>
        <v>43200</v>
      </c>
    </row>
    <row r="28" spans="2:18" s="32" customFormat="1" ht="30" x14ac:dyDescent="0.2">
      <c r="B28" s="13"/>
      <c r="C28" s="13" t="s">
        <v>25</v>
      </c>
      <c r="D28" s="13">
        <f>D29+D30+D32+D33+D34</f>
        <v>5</v>
      </c>
      <c r="E28" s="13"/>
      <c r="F28" s="13"/>
      <c r="G28" s="13">
        <f>G29+G30+G32+G33+G34</f>
        <v>6800</v>
      </c>
      <c r="H28" s="13">
        <f>H29+H30+H32+H33+H34</f>
        <v>81600</v>
      </c>
      <c r="I28" s="13">
        <f>I29+I30+I31+I32+I33+I34+I35</f>
        <v>8</v>
      </c>
      <c r="J28" s="13"/>
      <c r="K28" s="13"/>
      <c r="L28" s="13">
        <f>L29+L30+L31+L32+L33+L34+L35</f>
        <v>12600</v>
      </c>
      <c r="M28" s="13">
        <f>M29+M30+M31+M32+M33+M34+M35</f>
        <v>151200</v>
      </c>
      <c r="N28" s="31">
        <f>N29+N30+N31+N32+N33+N34+N35</f>
        <v>3</v>
      </c>
      <c r="O28" s="35"/>
      <c r="P28" s="34"/>
      <c r="Q28" s="31">
        <f>Q29+Q30+Q31+Q32+Q33+Q34+Q35</f>
        <v>5800</v>
      </c>
      <c r="R28" s="31">
        <f>R29+R30+R31+R32+R33+R34+R35</f>
        <v>69600</v>
      </c>
    </row>
    <row r="29" spans="2:18" ht="15" x14ac:dyDescent="0.2">
      <c r="B29" s="11"/>
      <c r="C29" s="12" t="s">
        <v>5</v>
      </c>
      <c r="D29" s="34">
        <v>1</v>
      </c>
      <c r="E29" s="34">
        <v>2.5</v>
      </c>
      <c r="F29" s="34">
        <v>2500</v>
      </c>
      <c r="G29" s="34">
        <f>D29*F29</f>
        <v>2500</v>
      </c>
      <c r="H29" s="34">
        <f>G29*12</f>
        <v>30000</v>
      </c>
      <c r="I29" s="34">
        <v>1</v>
      </c>
      <c r="J29" s="34">
        <v>2.5</v>
      </c>
      <c r="K29" s="34">
        <f>J29*1000</f>
        <v>2500</v>
      </c>
      <c r="L29" s="34">
        <f>I29*K29</f>
        <v>2500</v>
      </c>
      <c r="M29" s="34">
        <f>L29*12</f>
        <v>30000</v>
      </c>
      <c r="N29" s="4"/>
      <c r="O29" s="54"/>
      <c r="P29" s="20"/>
      <c r="Q29" s="20"/>
      <c r="R29" s="20"/>
    </row>
    <row r="30" spans="2:18" s="6" customFormat="1" ht="20.25" customHeight="1" x14ac:dyDescent="0.2">
      <c r="B30" s="11"/>
      <c r="C30" s="12" t="s">
        <v>8</v>
      </c>
      <c r="D30" s="34">
        <v>1</v>
      </c>
      <c r="E30" s="34">
        <v>1.3</v>
      </c>
      <c r="F30" s="34">
        <v>1300</v>
      </c>
      <c r="G30" s="34">
        <f t="shared" ref="G30:G32" si="0">D30*F30</f>
        <v>1300</v>
      </c>
      <c r="H30" s="34">
        <f t="shared" ref="H30:H32" si="1">G30*12</f>
        <v>15600</v>
      </c>
      <c r="I30" s="34"/>
      <c r="J30" s="34"/>
      <c r="K30" s="34"/>
      <c r="L30" s="34"/>
      <c r="M30" s="34"/>
      <c r="N30" s="16">
        <v>-1</v>
      </c>
      <c r="O30" s="28">
        <v>1.3</v>
      </c>
      <c r="P30" s="20">
        <f>O30*1000</f>
        <v>1300</v>
      </c>
      <c r="Q30" s="20">
        <f>N30*P30</f>
        <v>-1300</v>
      </c>
      <c r="R30" s="20">
        <f>Q30*12</f>
        <v>-15600</v>
      </c>
    </row>
    <row r="31" spans="2:18" s="6" customFormat="1" ht="20.25" customHeight="1" x14ac:dyDescent="0.2">
      <c r="B31" s="11"/>
      <c r="C31" s="12" t="s">
        <v>8</v>
      </c>
      <c r="D31" s="34"/>
      <c r="E31" s="34"/>
      <c r="F31" s="34"/>
      <c r="G31" s="34"/>
      <c r="H31" s="34"/>
      <c r="I31" s="34">
        <v>2</v>
      </c>
      <c r="J31" s="34">
        <v>1.6</v>
      </c>
      <c r="K31" s="34">
        <f>J31*1000</f>
        <v>1600</v>
      </c>
      <c r="L31" s="34">
        <f>I31*K31</f>
        <v>3200</v>
      </c>
      <c r="M31" s="34">
        <f>L31*12</f>
        <v>38400</v>
      </c>
      <c r="N31" s="16">
        <v>2</v>
      </c>
      <c r="O31" s="28">
        <v>1.6</v>
      </c>
      <c r="P31" s="20">
        <f>O31*1000</f>
        <v>1600</v>
      </c>
      <c r="Q31" s="20">
        <f>N31*P31</f>
        <v>3200</v>
      </c>
      <c r="R31" s="20">
        <f>Q31*12</f>
        <v>38400</v>
      </c>
    </row>
    <row r="32" spans="2:18" s="6" customFormat="1" ht="20.25" customHeight="1" x14ac:dyDescent="0.2">
      <c r="B32" s="11"/>
      <c r="C32" s="12" t="s">
        <v>8</v>
      </c>
      <c r="D32" s="34">
        <v>1</v>
      </c>
      <c r="E32" s="34">
        <v>1.2</v>
      </c>
      <c r="F32" s="34">
        <v>1200</v>
      </c>
      <c r="G32" s="34">
        <f t="shared" si="0"/>
        <v>1200</v>
      </c>
      <c r="H32" s="34">
        <f t="shared" si="1"/>
        <v>14400</v>
      </c>
      <c r="I32" s="34"/>
      <c r="J32" s="34"/>
      <c r="K32" s="34"/>
      <c r="L32" s="34"/>
      <c r="M32" s="34"/>
      <c r="N32" s="16">
        <v>-1</v>
      </c>
      <c r="O32" s="28">
        <v>1.2</v>
      </c>
      <c r="P32" s="20">
        <f>O32*1000</f>
        <v>1200</v>
      </c>
      <c r="Q32" s="20">
        <f>N32*P32</f>
        <v>-1200</v>
      </c>
      <c r="R32" s="20">
        <f>Q32*12</f>
        <v>-14400</v>
      </c>
    </row>
    <row r="33" spans="2:18" s="6" customFormat="1" ht="20.25" customHeight="1" x14ac:dyDescent="0.2">
      <c r="B33" s="11"/>
      <c r="C33" s="12" t="s">
        <v>6</v>
      </c>
      <c r="D33" s="34"/>
      <c r="E33" s="34"/>
      <c r="F33" s="34"/>
      <c r="G33" s="34"/>
      <c r="H33" s="34"/>
      <c r="I33" s="34">
        <v>3</v>
      </c>
      <c r="J33" s="34">
        <v>1.5</v>
      </c>
      <c r="K33" s="34">
        <f>J33*1000</f>
        <v>1500</v>
      </c>
      <c r="L33" s="34">
        <f>I33*K33</f>
        <v>4500</v>
      </c>
      <c r="M33" s="34">
        <f t="shared" ref="M33:M39" si="2">L33*12</f>
        <v>54000</v>
      </c>
      <c r="N33" s="16">
        <f>2+1</f>
        <v>3</v>
      </c>
      <c r="O33" s="28">
        <v>1.5</v>
      </c>
      <c r="P33" s="20">
        <v>1500</v>
      </c>
      <c r="Q33" s="20">
        <f>N33*P33</f>
        <v>4500</v>
      </c>
      <c r="R33" s="20">
        <f>Q33*12</f>
        <v>54000</v>
      </c>
    </row>
    <row r="34" spans="2:18" ht="15" x14ac:dyDescent="0.2">
      <c r="B34" s="11"/>
      <c r="C34" s="12" t="s">
        <v>39</v>
      </c>
      <c r="D34" s="34">
        <v>2</v>
      </c>
      <c r="E34" s="34">
        <v>0.9</v>
      </c>
      <c r="F34" s="34">
        <v>900</v>
      </c>
      <c r="G34" s="34">
        <f>D34*F34</f>
        <v>1800</v>
      </c>
      <c r="H34" s="34">
        <f>G34*12</f>
        <v>21600</v>
      </c>
      <c r="I34" s="34"/>
      <c r="J34" s="34"/>
      <c r="K34" s="34"/>
      <c r="L34" s="34"/>
      <c r="M34" s="34"/>
      <c r="N34" s="10">
        <v>-2</v>
      </c>
      <c r="O34" s="29">
        <v>0.9</v>
      </c>
      <c r="P34" s="20">
        <f>O34*1000</f>
        <v>900</v>
      </c>
      <c r="Q34" s="20">
        <f>N34*P34</f>
        <v>-1800</v>
      </c>
      <c r="R34" s="20">
        <f>Q34*12</f>
        <v>-21600</v>
      </c>
    </row>
    <row r="35" spans="2:18" ht="15" x14ac:dyDescent="0.2">
      <c r="B35" s="11"/>
      <c r="C35" s="12" t="s">
        <v>39</v>
      </c>
      <c r="D35" s="34"/>
      <c r="E35" s="34"/>
      <c r="F35" s="34"/>
      <c r="G35" s="34"/>
      <c r="H35" s="34"/>
      <c r="I35" s="34">
        <v>2</v>
      </c>
      <c r="J35" s="34">
        <v>1.2</v>
      </c>
      <c r="K35" s="34">
        <f>J35*1000</f>
        <v>1200</v>
      </c>
      <c r="L35" s="34">
        <f>I35*K35</f>
        <v>2400</v>
      </c>
      <c r="M35" s="34">
        <f>L35*12</f>
        <v>28800</v>
      </c>
      <c r="N35" s="10">
        <v>2</v>
      </c>
      <c r="O35" s="29">
        <v>1.2</v>
      </c>
      <c r="P35" s="20">
        <f>O35*1000</f>
        <v>1200</v>
      </c>
      <c r="Q35" s="20">
        <f>N35*P35</f>
        <v>2400</v>
      </c>
      <c r="R35" s="20">
        <f>Q35*12</f>
        <v>28800</v>
      </c>
    </row>
    <row r="36" spans="2:18" ht="45" x14ac:dyDescent="0.2">
      <c r="B36" s="11"/>
      <c r="C36" s="40" t="s">
        <v>26</v>
      </c>
      <c r="D36" s="40">
        <f>D37+D38+D39</f>
        <v>0</v>
      </c>
      <c r="E36" s="40"/>
      <c r="F36" s="40"/>
      <c r="G36" s="40">
        <f>G37+G38+G39</f>
        <v>0</v>
      </c>
      <c r="H36" s="40">
        <f>G36*12</f>
        <v>0</v>
      </c>
      <c r="I36" s="40">
        <f>I37+I38+I39</f>
        <v>4</v>
      </c>
      <c r="J36" s="40"/>
      <c r="K36" s="40"/>
      <c r="L36" s="40">
        <f>L37+L38+L39</f>
        <v>7200</v>
      </c>
      <c r="M36" s="40">
        <f t="shared" si="2"/>
        <v>86400</v>
      </c>
      <c r="N36" s="40">
        <f>N37+N38+N39</f>
        <v>4</v>
      </c>
      <c r="O36" s="40"/>
      <c r="P36" s="20"/>
      <c r="Q36" s="36">
        <f>Q37+Q38+Q39</f>
        <v>7200</v>
      </c>
      <c r="R36" s="36">
        <f>R37+R38+R39</f>
        <v>86400</v>
      </c>
    </row>
    <row r="37" spans="2:18" ht="15" x14ac:dyDescent="0.2">
      <c r="B37" s="11"/>
      <c r="C37" s="39" t="s">
        <v>5</v>
      </c>
      <c r="D37" s="44"/>
      <c r="E37" s="44"/>
      <c r="F37" s="44"/>
      <c r="G37" s="44"/>
      <c r="H37" s="44"/>
      <c r="I37" s="44">
        <v>1</v>
      </c>
      <c r="J37" s="44">
        <v>2.5</v>
      </c>
      <c r="K37" s="44">
        <f>J37*1000</f>
        <v>2500</v>
      </c>
      <c r="L37" s="44">
        <f>I37*K37</f>
        <v>2500</v>
      </c>
      <c r="M37" s="44">
        <f t="shared" si="2"/>
        <v>30000</v>
      </c>
      <c r="N37" s="10">
        <v>1</v>
      </c>
      <c r="O37" s="29">
        <v>2.5</v>
      </c>
      <c r="P37" s="20">
        <f>O37*1000</f>
        <v>2500</v>
      </c>
      <c r="Q37" s="20">
        <f>N37*P37</f>
        <v>2500</v>
      </c>
      <c r="R37" s="20">
        <f>Q37*12</f>
        <v>30000</v>
      </c>
    </row>
    <row r="38" spans="2:18" ht="15" x14ac:dyDescent="0.2">
      <c r="B38" s="11"/>
      <c r="C38" s="39" t="s">
        <v>8</v>
      </c>
      <c r="D38" s="44"/>
      <c r="E38" s="44"/>
      <c r="F38" s="44"/>
      <c r="G38" s="44"/>
      <c r="H38" s="44"/>
      <c r="I38" s="44">
        <v>2</v>
      </c>
      <c r="J38" s="44">
        <v>1.6</v>
      </c>
      <c r="K38" s="44">
        <f>J38*1000</f>
        <v>1600</v>
      </c>
      <c r="L38" s="44">
        <f>I38*K38</f>
        <v>3200</v>
      </c>
      <c r="M38" s="44">
        <f t="shared" si="2"/>
        <v>38400</v>
      </c>
      <c r="N38" s="10">
        <v>2</v>
      </c>
      <c r="O38" s="29">
        <v>1.6</v>
      </c>
      <c r="P38" s="20">
        <f>O38*1000</f>
        <v>1600</v>
      </c>
      <c r="Q38" s="20">
        <f t="shared" ref="Q38:Q39" si="3">N38*P38</f>
        <v>3200</v>
      </c>
      <c r="R38" s="20">
        <f t="shared" ref="R38:R39" si="4">Q38*12</f>
        <v>38400</v>
      </c>
    </row>
    <row r="39" spans="2:18" s="2" customFormat="1" ht="15" x14ac:dyDescent="0.2">
      <c r="B39" s="11"/>
      <c r="C39" s="39" t="s">
        <v>6</v>
      </c>
      <c r="D39" s="44"/>
      <c r="E39" s="44"/>
      <c r="F39" s="44"/>
      <c r="G39" s="44"/>
      <c r="H39" s="44"/>
      <c r="I39" s="44">
        <v>1</v>
      </c>
      <c r="J39" s="44">
        <v>1.5</v>
      </c>
      <c r="K39" s="44">
        <f>J39*1000</f>
        <v>1500</v>
      </c>
      <c r="L39" s="44">
        <f>I39*K39</f>
        <v>1500</v>
      </c>
      <c r="M39" s="44">
        <f t="shared" si="2"/>
        <v>18000</v>
      </c>
      <c r="N39" s="17">
        <v>1</v>
      </c>
      <c r="O39" s="29">
        <v>1.5</v>
      </c>
      <c r="P39" s="20">
        <f>O39*1000</f>
        <v>1500</v>
      </c>
      <c r="Q39" s="20">
        <f t="shared" si="3"/>
        <v>1500</v>
      </c>
      <c r="R39" s="20">
        <f t="shared" si="4"/>
        <v>18000</v>
      </c>
    </row>
    <row r="40" spans="2:18" s="2" customFormat="1" ht="45" x14ac:dyDescent="0.2">
      <c r="B40" s="15" t="s">
        <v>2</v>
      </c>
      <c r="C40" s="15" t="s">
        <v>56</v>
      </c>
      <c r="D40" s="15">
        <f>D41+D42+D43+D44+D45+D46+D47</f>
        <v>6</v>
      </c>
      <c r="E40" s="15"/>
      <c r="F40" s="15"/>
      <c r="G40" s="15">
        <f>G41+G42+G43+G44+G45+G46</f>
        <v>7900</v>
      </c>
      <c r="H40" s="15">
        <f>H41+H42+H43+H44+H45+H46+H47</f>
        <v>94800</v>
      </c>
      <c r="I40" s="15">
        <f>I41+I42+I43+I44+I45+I46+I47</f>
        <v>4</v>
      </c>
      <c r="J40" s="15"/>
      <c r="K40" s="15"/>
      <c r="L40" s="15">
        <f>L41+L42+L43+L44+L45+L46+L47</f>
        <v>7100</v>
      </c>
      <c r="M40" s="15">
        <f>M41+M42+M43+M44+M45+M46+M47</f>
        <v>85200</v>
      </c>
      <c r="N40" s="23">
        <f>N41+N42+N43+N44+N45+N46+N47</f>
        <v>-2</v>
      </c>
      <c r="O40" s="56"/>
      <c r="P40" s="15"/>
      <c r="Q40" s="23">
        <f>Q41+Q42+Q43+Q44+Q45+Q46+Q47</f>
        <v>-800</v>
      </c>
      <c r="R40" s="23">
        <f>R41+R42+R43+R44+R45+R46+R47</f>
        <v>-9600</v>
      </c>
    </row>
    <row r="41" spans="2:18" s="2" customFormat="1" ht="15" x14ac:dyDescent="0.2">
      <c r="B41" s="11"/>
      <c r="C41" s="12" t="s">
        <v>27</v>
      </c>
      <c r="D41" s="34"/>
      <c r="E41" s="34"/>
      <c r="F41" s="34"/>
      <c r="G41" s="34"/>
      <c r="H41" s="34"/>
      <c r="I41" s="34">
        <v>1</v>
      </c>
      <c r="J41" s="34">
        <v>2.5</v>
      </c>
      <c r="K41" s="34">
        <f>J41*1000</f>
        <v>2500</v>
      </c>
      <c r="L41" s="34">
        <f>I41*K41</f>
        <v>2500</v>
      </c>
      <c r="M41" s="34">
        <f>L41*12</f>
        <v>30000</v>
      </c>
      <c r="N41" s="17">
        <v>1</v>
      </c>
      <c r="O41" s="29">
        <v>2.5</v>
      </c>
      <c r="P41" s="20">
        <f>O41*1000</f>
        <v>2500</v>
      </c>
      <c r="Q41" s="20">
        <f>N41*P41</f>
        <v>2500</v>
      </c>
      <c r="R41" s="20">
        <f>Q41*12</f>
        <v>30000</v>
      </c>
    </row>
    <row r="42" spans="2:18" s="2" customFormat="1" ht="15" x14ac:dyDescent="0.2">
      <c r="B42" s="11"/>
      <c r="C42" s="12" t="s">
        <v>5</v>
      </c>
      <c r="D42" s="34">
        <v>1</v>
      </c>
      <c r="E42" s="34">
        <v>2.2000000000000002</v>
      </c>
      <c r="F42" s="34">
        <f>E42*1000</f>
        <v>2200</v>
      </c>
      <c r="G42" s="34">
        <f>D42*F42</f>
        <v>2200</v>
      </c>
      <c r="H42" s="34">
        <f>G42*12</f>
        <v>26400</v>
      </c>
      <c r="I42" s="34"/>
      <c r="J42" s="34"/>
      <c r="K42" s="34"/>
      <c r="L42" s="34"/>
      <c r="M42" s="34"/>
      <c r="N42" s="17">
        <v>-1</v>
      </c>
      <c r="O42" s="29">
        <v>2.2000000000000002</v>
      </c>
      <c r="P42" s="20">
        <f>O42*1000</f>
        <v>2200</v>
      </c>
      <c r="Q42" s="20">
        <f>N42*P42</f>
        <v>-2200</v>
      </c>
      <c r="R42" s="20">
        <f>Q42*12</f>
        <v>-26400</v>
      </c>
    </row>
    <row r="43" spans="2:18" s="2" customFormat="1" ht="15" x14ac:dyDescent="0.2">
      <c r="B43" s="11"/>
      <c r="C43" s="12" t="s">
        <v>42</v>
      </c>
      <c r="D43" s="34">
        <v>1</v>
      </c>
      <c r="E43" s="34">
        <v>1.5</v>
      </c>
      <c r="F43" s="34">
        <v>1500</v>
      </c>
      <c r="G43" s="34">
        <f>D43*F43</f>
        <v>1500</v>
      </c>
      <c r="H43" s="34">
        <f>G43*12</f>
        <v>18000</v>
      </c>
      <c r="I43" s="34"/>
      <c r="J43" s="34"/>
      <c r="K43" s="34"/>
      <c r="L43" s="34"/>
      <c r="M43" s="34"/>
      <c r="N43" s="17">
        <v>-1</v>
      </c>
      <c r="O43" s="29">
        <v>1.5</v>
      </c>
      <c r="P43" s="20">
        <f>O43*1000</f>
        <v>1500</v>
      </c>
      <c r="Q43" s="20">
        <f>N43*P43</f>
        <v>-1500</v>
      </c>
      <c r="R43" s="20">
        <f>Q43*12</f>
        <v>-18000</v>
      </c>
    </row>
    <row r="44" spans="2:18" s="2" customFormat="1" ht="15" x14ac:dyDescent="0.2">
      <c r="B44" s="11"/>
      <c r="C44" s="12" t="s">
        <v>8</v>
      </c>
      <c r="D44" s="34">
        <v>1</v>
      </c>
      <c r="E44" s="34">
        <v>1.2</v>
      </c>
      <c r="F44" s="34">
        <v>1200</v>
      </c>
      <c r="G44" s="34">
        <f>D44*F44</f>
        <v>1200</v>
      </c>
      <c r="H44" s="34">
        <f>G44*12</f>
        <v>14400</v>
      </c>
      <c r="I44" s="34"/>
      <c r="J44" s="34"/>
      <c r="K44" s="34"/>
      <c r="L44" s="34"/>
      <c r="M44" s="34"/>
      <c r="N44" s="61">
        <v>-1</v>
      </c>
      <c r="O44" s="29">
        <v>1.2</v>
      </c>
      <c r="P44" s="20">
        <f>O44*1000</f>
        <v>1200</v>
      </c>
      <c r="Q44" s="20">
        <f>N44*P44</f>
        <v>-1200</v>
      </c>
      <c r="R44" s="20">
        <f>Q44*12</f>
        <v>-14400</v>
      </c>
    </row>
    <row r="45" spans="2:18" s="2" customFormat="1" ht="15" x14ac:dyDescent="0.2">
      <c r="B45" s="11"/>
      <c r="C45" s="12" t="s">
        <v>8</v>
      </c>
      <c r="D45" s="34"/>
      <c r="E45" s="34"/>
      <c r="F45" s="34"/>
      <c r="G45" s="34"/>
      <c r="H45" s="34"/>
      <c r="I45" s="34">
        <v>1</v>
      </c>
      <c r="J45" s="34">
        <v>1.6</v>
      </c>
      <c r="K45" s="34">
        <f>J45*1000</f>
        <v>1600</v>
      </c>
      <c r="L45" s="34">
        <f>I45*K45</f>
        <v>1600</v>
      </c>
      <c r="M45" s="34">
        <f>L45*12</f>
        <v>19200</v>
      </c>
      <c r="N45" s="61">
        <v>1</v>
      </c>
      <c r="O45" s="29">
        <v>1.6</v>
      </c>
      <c r="P45" s="20">
        <f>O45*1000</f>
        <v>1600</v>
      </c>
      <c r="Q45" s="20">
        <f>N45*P45</f>
        <v>1600</v>
      </c>
      <c r="R45" s="20">
        <f>Q45*12</f>
        <v>19200</v>
      </c>
    </row>
    <row r="46" spans="2:18" s="2" customFormat="1" ht="15" x14ac:dyDescent="0.2">
      <c r="B46" s="11"/>
      <c r="C46" s="12" t="s">
        <v>43</v>
      </c>
      <c r="D46" s="34">
        <f>2+1</f>
        <v>3</v>
      </c>
      <c r="E46" s="48">
        <v>1</v>
      </c>
      <c r="F46" s="34">
        <v>1000</v>
      </c>
      <c r="G46" s="34">
        <f>D46*F46</f>
        <v>3000</v>
      </c>
      <c r="H46" s="34">
        <f>G46*12</f>
        <v>36000</v>
      </c>
      <c r="I46" s="34"/>
      <c r="J46" s="34"/>
      <c r="K46" s="34"/>
      <c r="L46" s="34"/>
      <c r="M46" s="34"/>
      <c r="N46" s="17">
        <v>-3</v>
      </c>
      <c r="O46" s="29">
        <v>1</v>
      </c>
      <c r="P46" s="20">
        <f>O46*1000</f>
        <v>1000</v>
      </c>
      <c r="Q46" s="20">
        <f>N46*P46</f>
        <v>-3000</v>
      </c>
      <c r="R46" s="20">
        <f>Q46*12</f>
        <v>-36000</v>
      </c>
    </row>
    <row r="47" spans="2:18" s="2" customFormat="1" ht="15" x14ac:dyDescent="0.2">
      <c r="B47" s="11"/>
      <c r="C47" s="12" t="s">
        <v>6</v>
      </c>
      <c r="D47" s="34"/>
      <c r="E47" s="48"/>
      <c r="F47" s="34"/>
      <c r="G47" s="34"/>
      <c r="H47" s="34"/>
      <c r="I47" s="34">
        <v>2</v>
      </c>
      <c r="J47" s="34">
        <v>1.5</v>
      </c>
      <c r="K47" s="34">
        <f>J47*1000</f>
        <v>1500</v>
      </c>
      <c r="L47" s="34">
        <f>I47*K47</f>
        <v>3000</v>
      </c>
      <c r="M47" s="34">
        <f>L47*12</f>
        <v>36000</v>
      </c>
      <c r="N47" s="17">
        <v>2</v>
      </c>
      <c r="O47" s="29">
        <v>1.5</v>
      </c>
      <c r="P47" s="20">
        <f>O47*1000</f>
        <v>1500</v>
      </c>
      <c r="Q47" s="20">
        <f>N47*P47</f>
        <v>3000</v>
      </c>
      <c r="R47" s="20">
        <f>Q47*12</f>
        <v>36000</v>
      </c>
    </row>
    <row r="48" spans="2:18" s="2" customFormat="1" ht="15" x14ac:dyDescent="0.2">
      <c r="B48" s="15" t="s">
        <v>14</v>
      </c>
      <c r="C48" s="15" t="s">
        <v>44</v>
      </c>
      <c r="D48" s="15">
        <f>D49+D50</f>
        <v>0</v>
      </c>
      <c r="E48" s="15"/>
      <c r="F48" s="15"/>
      <c r="G48" s="15">
        <f>G49+G50</f>
        <v>0</v>
      </c>
      <c r="H48" s="15">
        <f>G48*12</f>
        <v>0</v>
      </c>
      <c r="I48" s="15">
        <f>I49+I50</f>
        <v>7</v>
      </c>
      <c r="J48" s="15"/>
      <c r="K48" s="15"/>
      <c r="L48" s="15">
        <f>L49+L50</f>
        <v>12100</v>
      </c>
      <c r="M48" s="15">
        <f>M49+M50</f>
        <v>145200</v>
      </c>
      <c r="N48" s="15">
        <f>N49+N50</f>
        <v>7</v>
      </c>
      <c r="O48" s="15"/>
      <c r="P48" s="15"/>
      <c r="Q48" s="23">
        <f>Q49+Q50</f>
        <v>12100</v>
      </c>
      <c r="R48" s="23">
        <f>R49+R50</f>
        <v>145200</v>
      </c>
    </row>
    <row r="49" spans="2:18" s="2" customFormat="1" ht="15" x14ac:dyDescent="0.2">
      <c r="B49" s="11"/>
      <c r="C49" s="39" t="s">
        <v>27</v>
      </c>
      <c r="D49" s="34"/>
      <c r="E49" s="34"/>
      <c r="F49" s="34"/>
      <c r="G49" s="34"/>
      <c r="H49" s="34"/>
      <c r="I49" s="34">
        <v>1</v>
      </c>
      <c r="J49" s="34">
        <v>2.5</v>
      </c>
      <c r="K49" s="34">
        <f>J49*1000</f>
        <v>2500</v>
      </c>
      <c r="L49" s="34">
        <f>I49*K49</f>
        <v>2500</v>
      </c>
      <c r="M49" s="34">
        <f>L49*12</f>
        <v>30000</v>
      </c>
      <c r="N49" s="17">
        <v>1</v>
      </c>
      <c r="O49" s="29">
        <v>2.5</v>
      </c>
      <c r="P49" s="19">
        <f>O49*1000</f>
        <v>2500</v>
      </c>
      <c r="Q49" s="20">
        <f>N49*P49</f>
        <v>2500</v>
      </c>
      <c r="R49" s="20">
        <f>Q49*12</f>
        <v>30000</v>
      </c>
    </row>
    <row r="50" spans="2:18" s="2" customFormat="1" ht="15" x14ac:dyDescent="0.2">
      <c r="B50" s="11"/>
      <c r="C50" s="39" t="s">
        <v>31</v>
      </c>
      <c r="D50" s="34"/>
      <c r="E50" s="34"/>
      <c r="F50" s="34"/>
      <c r="G50" s="34"/>
      <c r="H50" s="34"/>
      <c r="I50" s="34">
        <v>6</v>
      </c>
      <c r="J50" s="34">
        <v>1.6</v>
      </c>
      <c r="K50" s="34">
        <f>J50*1000</f>
        <v>1600</v>
      </c>
      <c r="L50" s="34">
        <f>I50*K50</f>
        <v>9600</v>
      </c>
      <c r="M50" s="34">
        <f>L50*12</f>
        <v>115200</v>
      </c>
      <c r="N50" s="61">
        <f>5+1</f>
        <v>6</v>
      </c>
      <c r="O50" s="29">
        <v>1.6</v>
      </c>
      <c r="P50" s="19">
        <f>O50*1000</f>
        <v>1600</v>
      </c>
      <c r="Q50" s="20">
        <f>N50*P50</f>
        <v>9600</v>
      </c>
      <c r="R50" s="20">
        <f>Q50*12</f>
        <v>115200</v>
      </c>
    </row>
    <row r="51" spans="2:18" s="2" customFormat="1" ht="30" x14ac:dyDescent="0.2">
      <c r="B51" s="15" t="s">
        <v>28</v>
      </c>
      <c r="C51" s="15" t="s">
        <v>33</v>
      </c>
      <c r="D51" s="15">
        <f>D52+D53</f>
        <v>0</v>
      </c>
      <c r="E51" s="15"/>
      <c r="F51" s="15"/>
      <c r="G51" s="15">
        <f>G52+G53</f>
        <v>0</v>
      </c>
      <c r="H51" s="15">
        <f>H52+H53</f>
        <v>0</v>
      </c>
      <c r="I51" s="15">
        <f>I52+I53</f>
        <v>2</v>
      </c>
      <c r="J51" s="15"/>
      <c r="K51" s="15"/>
      <c r="L51" s="15">
        <f>L52+L53</f>
        <v>3600</v>
      </c>
      <c r="M51" s="15">
        <f>L51*12</f>
        <v>43200</v>
      </c>
      <c r="N51" s="23">
        <f>N52+N53</f>
        <v>2</v>
      </c>
      <c r="O51" s="56"/>
      <c r="P51" s="15"/>
      <c r="Q51" s="23">
        <f>Q52+Q53</f>
        <v>3600</v>
      </c>
      <c r="R51" s="23">
        <f>R52+R53</f>
        <v>43200</v>
      </c>
    </row>
    <row r="52" spans="2:18" s="38" customFormat="1" ht="15" x14ac:dyDescent="0.2">
      <c r="B52" s="13"/>
      <c r="C52" s="12" t="s">
        <v>34</v>
      </c>
      <c r="D52" s="34"/>
      <c r="E52" s="34"/>
      <c r="F52" s="34"/>
      <c r="G52" s="34"/>
      <c r="H52" s="34"/>
      <c r="I52" s="34">
        <v>1</v>
      </c>
      <c r="J52" s="48">
        <v>2</v>
      </c>
      <c r="K52" s="34">
        <f>J52*1000</f>
        <v>2000</v>
      </c>
      <c r="L52" s="34">
        <f>I52*K52</f>
        <v>2000</v>
      </c>
      <c r="M52" s="34">
        <f>L52*12</f>
        <v>24000</v>
      </c>
      <c r="N52" s="33">
        <v>1</v>
      </c>
      <c r="O52" s="48">
        <v>2</v>
      </c>
      <c r="P52" s="34">
        <f>O52*1000</f>
        <v>2000</v>
      </c>
      <c r="Q52" s="33">
        <f>N52*P52</f>
        <v>2000</v>
      </c>
      <c r="R52" s="33">
        <f>Q52*12</f>
        <v>24000</v>
      </c>
    </row>
    <row r="53" spans="2:18" s="38" customFormat="1" ht="15" x14ac:dyDescent="0.2">
      <c r="B53" s="13"/>
      <c r="C53" s="12" t="s">
        <v>31</v>
      </c>
      <c r="D53" s="34"/>
      <c r="E53" s="34"/>
      <c r="F53" s="34"/>
      <c r="G53" s="34"/>
      <c r="H53" s="34"/>
      <c r="I53" s="34">
        <v>1</v>
      </c>
      <c r="J53" s="34">
        <v>1.6</v>
      </c>
      <c r="K53" s="34">
        <f>J53*1000</f>
        <v>1600</v>
      </c>
      <c r="L53" s="34">
        <f>I53*K53</f>
        <v>1600</v>
      </c>
      <c r="M53" s="34">
        <f>L53*12</f>
        <v>19200</v>
      </c>
      <c r="N53" s="33">
        <v>1</v>
      </c>
      <c r="O53" s="34">
        <v>1.6</v>
      </c>
      <c r="P53" s="34">
        <f>O53*1000</f>
        <v>1600</v>
      </c>
      <c r="Q53" s="33">
        <f>N53*P53</f>
        <v>1600</v>
      </c>
      <c r="R53" s="33">
        <f>Q53*12</f>
        <v>19200</v>
      </c>
    </row>
    <row r="54" spans="2:18" s="38" customFormat="1" ht="30" x14ac:dyDescent="0.2">
      <c r="B54" s="15" t="s">
        <v>32</v>
      </c>
      <c r="C54" s="15" t="s">
        <v>40</v>
      </c>
      <c r="D54" s="15">
        <f>D55+D56+D60</f>
        <v>0</v>
      </c>
      <c r="E54" s="15"/>
      <c r="F54" s="15"/>
      <c r="G54" s="15">
        <f>G55+G56+G60</f>
        <v>0</v>
      </c>
      <c r="H54" s="15">
        <f>H55+H56+H60</f>
        <v>0</v>
      </c>
      <c r="I54" s="15">
        <f>I55+I56+I60</f>
        <v>14</v>
      </c>
      <c r="J54" s="15"/>
      <c r="K54" s="15"/>
      <c r="L54" s="15">
        <f>L55+L56+L60</f>
        <v>25800</v>
      </c>
      <c r="M54" s="15">
        <f>M55+M56+M60</f>
        <v>309600</v>
      </c>
      <c r="N54" s="23">
        <f>N55+N56+N60</f>
        <v>14</v>
      </c>
      <c r="O54" s="15"/>
      <c r="P54" s="15"/>
      <c r="Q54" s="23">
        <f>Q55+Q56+Q60</f>
        <v>25800</v>
      </c>
      <c r="R54" s="23">
        <f>R55+R56+R60</f>
        <v>309600</v>
      </c>
    </row>
    <row r="55" spans="2:18" s="38" customFormat="1" ht="15" x14ac:dyDescent="0.2">
      <c r="B55" s="13"/>
      <c r="C55" s="39" t="s">
        <v>4</v>
      </c>
      <c r="D55" s="34"/>
      <c r="E55" s="34"/>
      <c r="F55" s="34"/>
      <c r="G55" s="34"/>
      <c r="H55" s="34"/>
      <c r="I55" s="34">
        <v>1</v>
      </c>
      <c r="J55" s="34">
        <v>3.6</v>
      </c>
      <c r="K55" s="34">
        <f>J55*1000</f>
        <v>3600</v>
      </c>
      <c r="L55" s="34">
        <f>I55*K55</f>
        <v>3600</v>
      </c>
      <c r="M55" s="34">
        <f>L55*12</f>
        <v>43200</v>
      </c>
      <c r="N55" s="33">
        <v>1</v>
      </c>
      <c r="O55" s="34">
        <v>3.6</v>
      </c>
      <c r="P55" s="33">
        <f>O55*1000</f>
        <v>3600</v>
      </c>
      <c r="Q55" s="33">
        <f>N55*P55</f>
        <v>3600</v>
      </c>
      <c r="R55" s="33">
        <f>Q55*12</f>
        <v>43200</v>
      </c>
    </row>
    <row r="56" spans="2:18" s="38" customFormat="1" ht="30" x14ac:dyDescent="0.2">
      <c r="B56" s="13"/>
      <c r="C56" s="40" t="s">
        <v>35</v>
      </c>
      <c r="D56" s="13">
        <f>D57+D58+D59</f>
        <v>0</v>
      </c>
      <c r="E56" s="13"/>
      <c r="F56" s="13"/>
      <c r="G56" s="13">
        <f>G57+G58+G59</f>
        <v>0</v>
      </c>
      <c r="H56" s="13">
        <f>H57+H58+H59</f>
        <v>0</v>
      </c>
      <c r="I56" s="13">
        <f>I57+I58+I59</f>
        <v>7</v>
      </c>
      <c r="J56" s="13"/>
      <c r="K56" s="13"/>
      <c r="L56" s="13">
        <f>L57+L58+L59</f>
        <v>12000</v>
      </c>
      <c r="M56" s="13">
        <f>M57+M58+M59</f>
        <v>144000</v>
      </c>
      <c r="N56" s="31">
        <f>N57+N58+N59</f>
        <v>7</v>
      </c>
      <c r="O56" s="34"/>
      <c r="P56" s="34"/>
      <c r="Q56" s="31">
        <f>Q57+Q58+Q59</f>
        <v>12000</v>
      </c>
      <c r="R56" s="31">
        <f>R57+R58+R59</f>
        <v>144000</v>
      </c>
    </row>
    <row r="57" spans="2:18" s="38" customFormat="1" ht="15" x14ac:dyDescent="0.2">
      <c r="B57" s="13"/>
      <c r="C57" s="39" t="s">
        <v>5</v>
      </c>
      <c r="D57" s="34"/>
      <c r="E57" s="34"/>
      <c r="F57" s="34"/>
      <c r="G57" s="34"/>
      <c r="H57" s="34"/>
      <c r="I57" s="34">
        <v>1</v>
      </c>
      <c r="J57" s="34">
        <v>2.5</v>
      </c>
      <c r="K57" s="34">
        <f>J57*1000</f>
        <v>2500</v>
      </c>
      <c r="L57" s="34">
        <f>I57*K57</f>
        <v>2500</v>
      </c>
      <c r="M57" s="34">
        <f>L57*12</f>
        <v>30000</v>
      </c>
      <c r="N57" s="33">
        <v>1</v>
      </c>
      <c r="O57" s="34">
        <v>2.5</v>
      </c>
      <c r="P57" s="34">
        <f>O57*1000</f>
        <v>2500</v>
      </c>
      <c r="Q57" s="33">
        <f>N57*P57</f>
        <v>2500</v>
      </c>
      <c r="R57" s="33">
        <f>Q57*12</f>
        <v>30000</v>
      </c>
    </row>
    <row r="58" spans="2:18" s="38" customFormat="1" ht="15" x14ac:dyDescent="0.2">
      <c r="B58" s="13"/>
      <c r="C58" s="39" t="s">
        <v>8</v>
      </c>
      <c r="D58" s="34"/>
      <c r="E58" s="34"/>
      <c r="F58" s="34"/>
      <c r="G58" s="34"/>
      <c r="H58" s="34"/>
      <c r="I58" s="34">
        <v>5</v>
      </c>
      <c r="J58" s="34">
        <v>1.6</v>
      </c>
      <c r="K58" s="34">
        <f>J58*1000</f>
        <v>1600</v>
      </c>
      <c r="L58" s="34">
        <f t="shared" ref="L58:L59" si="5">I58*K58</f>
        <v>8000</v>
      </c>
      <c r="M58" s="34">
        <f t="shared" ref="M58:M60" si="6">L58*12</f>
        <v>96000</v>
      </c>
      <c r="N58" s="33">
        <v>5</v>
      </c>
      <c r="O58" s="34">
        <v>1.6</v>
      </c>
      <c r="P58" s="34">
        <f>O58*1000</f>
        <v>1600</v>
      </c>
      <c r="Q58" s="33">
        <f t="shared" ref="Q58:Q59" si="7">N58*P58</f>
        <v>8000</v>
      </c>
      <c r="R58" s="33">
        <f t="shared" ref="R58:R59" si="8">Q58*12</f>
        <v>96000</v>
      </c>
    </row>
    <row r="59" spans="2:18" s="38" customFormat="1" ht="15" x14ac:dyDescent="0.2">
      <c r="B59" s="13"/>
      <c r="C59" s="39" t="s">
        <v>6</v>
      </c>
      <c r="D59" s="34"/>
      <c r="E59" s="34"/>
      <c r="F59" s="34"/>
      <c r="G59" s="34"/>
      <c r="H59" s="34"/>
      <c r="I59" s="34">
        <v>1</v>
      </c>
      <c r="J59" s="34">
        <v>1.5</v>
      </c>
      <c r="K59" s="34">
        <f>J59*1000</f>
        <v>1500</v>
      </c>
      <c r="L59" s="34">
        <f t="shared" si="5"/>
        <v>1500</v>
      </c>
      <c r="M59" s="34">
        <f t="shared" si="6"/>
        <v>18000</v>
      </c>
      <c r="N59" s="33">
        <f>2-1</f>
        <v>1</v>
      </c>
      <c r="O59" s="34">
        <v>1.5</v>
      </c>
      <c r="P59" s="34">
        <f>O59*1000</f>
        <v>1500</v>
      </c>
      <c r="Q59" s="33">
        <f t="shared" si="7"/>
        <v>1500</v>
      </c>
      <c r="R59" s="33">
        <f t="shared" si="8"/>
        <v>18000</v>
      </c>
    </row>
    <row r="60" spans="2:18" s="38" customFormat="1" ht="54" customHeight="1" x14ac:dyDescent="0.2">
      <c r="B60" s="13"/>
      <c r="C60" s="40" t="s">
        <v>41</v>
      </c>
      <c r="D60" s="13">
        <f>D61+D62+D63</f>
        <v>0</v>
      </c>
      <c r="E60" s="13"/>
      <c r="F60" s="13"/>
      <c r="G60" s="13">
        <f>G61+G62+G63</f>
        <v>0</v>
      </c>
      <c r="H60" s="13">
        <f>H61+H62+H63</f>
        <v>0</v>
      </c>
      <c r="I60" s="13">
        <f>I61+I62+I63</f>
        <v>6</v>
      </c>
      <c r="J60" s="13"/>
      <c r="K60" s="13"/>
      <c r="L60" s="13">
        <f>L61+L62+L63</f>
        <v>10200</v>
      </c>
      <c r="M60" s="13">
        <f t="shared" si="6"/>
        <v>122400</v>
      </c>
      <c r="N60" s="31">
        <f>N61+N62+N63</f>
        <v>6</v>
      </c>
      <c r="O60" s="34"/>
      <c r="P60" s="34"/>
      <c r="Q60" s="31">
        <f>Q61+Q62+Q63</f>
        <v>10200</v>
      </c>
      <c r="R60" s="31">
        <f t="shared" ref="R60" si="9">Q60*12</f>
        <v>122400</v>
      </c>
    </row>
    <row r="61" spans="2:18" s="38" customFormat="1" ht="15" x14ac:dyDescent="0.2">
      <c r="B61" s="13"/>
      <c r="C61" s="39" t="s">
        <v>5</v>
      </c>
      <c r="D61" s="34"/>
      <c r="E61" s="34"/>
      <c r="F61" s="34"/>
      <c r="G61" s="34"/>
      <c r="H61" s="34"/>
      <c r="I61" s="34">
        <v>1</v>
      </c>
      <c r="J61" s="34">
        <v>2.5</v>
      </c>
      <c r="K61" s="34">
        <f>J61*1000</f>
        <v>2500</v>
      </c>
      <c r="L61" s="34">
        <f>I61*K61</f>
        <v>2500</v>
      </c>
      <c r="M61" s="34">
        <f>L61*12</f>
        <v>30000</v>
      </c>
      <c r="N61" s="33">
        <v>1</v>
      </c>
      <c r="O61" s="34">
        <v>2.5</v>
      </c>
      <c r="P61" s="34">
        <f>O61*1000</f>
        <v>2500</v>
      </c>
      <c r="Q61" s="33">
        <f>N61*P61</f>
        <v>2500</v>
      </c>
      <c r="R61" s="33">
        <f>Q61*12</f>
        <v>30000</v>
      </c>
    </row>
    <row r="62" spans="2:18" s="38" customFormat="1" ht="15" x14ac:dyDescent="0.2">
      <c r="B62" s="13"/>
      <c r="C62" s="39" t="s">
        <v>8</v>
      </c>
      <c r="D62" s="34"/>
      <c r="E62" s="34"/>
      <c r="F62" s="34"/>
      <c r="G62" s="34"/>
      <c r="H62" s="34"/>
      <c r="I62" s="34">
        <v>2</v>
      </c>
      <c r="J62" s="34">
        <v>1.6</v>
      </c>
      <c r="K62" s="34">
        <f>J62*1000</f>
        <v>1600</v>
      </c>
      <c r="L62" s="34">
        <f t="shared" ref="L62:L63" si="10">I62*K62</f>
        <v>3200</v>
      </c>
      <c r="M62" s="34">
        <f t="shared" ref="M62:M63" si="11">L62*12</f>
        <v>38400</v>
      </c>
      <c r="N62" s="33">
        <v>2</v>
      </c>
      <c r="O62" s="34">
        <v>1.6</v>
      </c>
      <c r="P62" s="34">
        <f>O62*1000</f>
        <v>1600</v>
      </c>
      <c r="Q62" s="33">
        <f t="shared" ref="Q62:Q63" si="12">N62*P62</f>
        <v>3200</v>
      </c>
      <c r="R62" s="33">
        <f t="shared" ref="R62:R63" si="13">Q62*12</f>
        <v>38400</v>
      </c>
    </row>
    <row r="63" spans="2:18" s="38" customFormat="1" ht="15" x14ac:dyDescent="0.2">
      <c r="B63" s="13"/>
      <c r="C63" s="39" t="s">
        <v>6</v>
      </c>
      <c r="D63" s="34"/>
      <c r="E63" s="34"/>
      <c r="F63" s="34"/>
      <c r="G63" s="34"/>
      <c r="H63" s="34"/>
      <c r="I63" s="34">
        <v>3</v>
      </c>
      <c r="J63" s="34">
        <v>1.5</v>
      </c>
      <c r="K63" s="34">
        <f>J63*1000</f>
        <v>1500</v>
      </c>
      <c r="L63" s="34">
        <f t="shared" si="10"/>
        <v>4500</v>
      </c>
      <c r="M63" s="34">
        <f t="shared" si="11"/>
        <v>54000</v>
      </c>
      <c r="N63" s="33">
        <f>2+1</f>
        <v>3</v>
      </c>
      <c r="O63" s="34">
        <v>1.5</v>
      </c>
      <c r="P63" s="34">
        <f>O63*1000</f>
        <v>1500</v>
      </c>
      <c r="Q63" s="33">
        <f t="shared" si="12"/>
        <v>4500</v>
      </c>
      <c r="R63" s="33">
        <f t="shared" si="13"/>
        <v>54000</v>
      </c>
    </row>
    <row r="64" spans="2:18" ht="15" x14ac:dyDescent="0.2">
      <c r="B64" s="15" t="s">
        <v>36</v>
      </c>
      <c r="C64" s="15" t="s">
        <v>29</v>
      </c>
      <c r="D64" s="15">
        <f>D65+D67+D73</f>
        <v>5</v>
      </c>
      <c r="E64" s="15"/>
      <c r="F64" s="15"/>
      <c r="G64" s="15">
        <f>G65+G67+G73</f>
        <v>8700</v>
      </c>
      <c r="H64" s="15">
        <f>H65+H67+H73</f>
        <v>104400</v>
      </c>
      <c r="I64" s="15">
        <f>I65+I66+I67+I73</f>
        <v>9</v>
      </c>
      <c r="J64" s="15"/>
      <c r="K64" s="15"/>
      <c r="L64" s="15">
        <f>L65+L66+L67+L73</f>
        <v>18200</v>
      </c>
      <c r="M64" s="15">
        <f>M65+M66+M67+M73</f>
        <v>218400</v>
      </c>
      <c r="N64" s="23">
        <f>N65+N66+N67+N73</f>
        <v>4</v>
      </c>
      <c r="O64" s="55"/>
      <c r="P64" s="15"/>
      <c r="Q64" s="23">
        <f>Q65+Q66+Q67+Q73</f>
        <v>9500</v>
      </c>
      <c r="R64" s="23">
        <f>R65+R66+R67+R73</f>
        <v>114000</v>
      </c>
    </row>
    <row r="65" spans="2:19" ht="15" x14ac:dyDescent="0.2">
      <c r="B65" s="11"/>
      <c r="C65" s="12" t="s">
        <v>4</v>
      </c>
      <c r="D65" s="34">
        <v>1</v>
      </c>
      <c r="E65" s="34">
        <v>2.8</v>
      </c>
      <c r="F65" s="34">
        <v>2800</v>
      </c>
      <c r="G65" s="34">
        <f>D65*F65</f>
        <v>2800</v>
      </c>
      <c r="H65" s="34">
        <f>G65*12</f>
        <v>33600</v>
      </c>
      <c r="I65" s="34"/>
      <c r="J65" s="34"/>
      <c r="K65" s="34"/>
      <c r="L65" s="34"/>
      <c r="M65" s="34"/>
      <c r="N65" s="4">
        <v>-1</v>
      </c>
      <c r="O65" s="57">
        <v>2.8</v>
      </c>
      <c r="P65" s="22">
        <f>O65*1000</f>
        <v>2800</v>
      </c>
      <c r="Q65" s="22">
        <f>N65*P65</f>
        <v>-2800</v>
      </c>
      <c r="R65" s="22">
        <f>Q65*12</f>
        <v>-33600</v>
      </c>
    </row>
    <row r="66" spans="2:19" ht="15" x14ac:dyDescent="0.2">
      <c r="B66" s="11"/>
      <c r="C66" s="12" t="s">
        <v>4</v>
      </c>
      <c r="D66" s="34"/>
      <c r="E66" s="34"/>
      <c r="F66" s="34"/>
      <c r="G66" s="34"/>
      <c r="H66" s="34"/>
      <c r="I66" s="34">
        <v>1</v>
      </c>
      <c r="J66" s="34">
        <v>3.6</v>
      </c>
      <c r="K66" s="34">
        <f>J66*1000</f>
        <v>3600</v>
      </c>
      <c r="L66" s="34">
        <f>I66*K66</f>
        <v>3600</v>
      </c>
      <c r="M66" s="34">
        <f>L66*12</f>
        <v>43200</v>
      </c>
      <c r="N66" s="4">
        <v>1</v>
      </c>
      <c r="O66" s="57">
        <v>3.6</v>
      </c>
      <c r="P66" s="22">
        <f>O66*1000</f>
        <v>3600</v>
      </c>
      <c r="Q66" s="22">
        <f>N66*P66</f>
        <v>3600</v>
      </c>
      <c r="R66" s="22">
        <f>Q66*12</f>
        <v>43200</v>
      </c>
    </row>
    <row r="67" spans="2:19" ht="17.25" customHeight="1" x14ac:dyDescent="0.2">
      <c r="B67" s="11"/>
      <c r="C67" s="13" t="s">
        <v>11</v>
      </c>
      <c r="D67" s="13">
        <f>D68+D70+D72</f>
        <v>4</v>
      </c>
      <c r="E67" s="13"/>
      <c r="F67" s="13"/>
      <c r="G67" s="13">
        <f>G68+G70+G72</f>
        <v>5900</v>
      </c>
      <c r="H67" s="13">
        <f>H68+H70+H72</f>
        <v>70800</v>
      </c>
      <c r="I67" s="13">
        <f>I68+I69+I70+I71+I72</f>
        <v>4</v>
      </c>
      <c r="J67" s="13"/>
      <c r="K67" s="13"/>
      <c r="L67" s="13">
        <f>L68+L69+L70+L71+L72</f>
        <v>7300</v>
      </c>
      <c r="M67" s="13">
        <f>M68+M69+M70+M71+M72</f>
        <v>87600</v>
      </c>
      <c r="N67" s="9">
        <f>N68+N69+N70+N71+N72</f>
        <v>0</v>
      </c>
      <c r="O67" s="41"/>
      <c r="P67" s="20"/>
      <c r="Q67" s="24">
        <f>Q68+Q69+Q70+Q71+Q72</f>
        <v>1400</v>
      </c>
      <c r="R67" s="24">
        <f>R68+R69+R70+R71+R72</f>
        <v>16800</v>
      </c>
    </row>
    <row r="68" spans="2:19" s="2" customFormat="1" ht="15" x14ac:dyDescent="0.2">
      <c r="B68" s="11"/>
      <c r="C68" s="12" t="s">
        <v>5</v>
      </c>
      <c r="D68" s="34">
        <v>1</v>
      </c>
      <c r="E68" s="34">
        <v>2.2000000000000002</v>
      </c>
      <c r="F68" s="34">
        <v>2200</v>
      </c>
      <c r="G68" s="34">
        <f>D68*F68</f>
        <v>2200</v>
      </c>
      <c r="H68" s="34">
        <f>G68*12</f>
        <v>26400</v>
      </c>
      <c r="I68" s="34"/>
      <c r="J68" s="34"/>
      <c r="K68" s="34"/>
      <c r="L68" s="34"/>
      <c r="M68" s="34"/>
      <c r="N68" s="18">
        <v>-1</v>
      </c>
      <c r="O68" s="58">
        <v>2.2000000000000002</v>
      </c>
      <c r="P68" s="22">
        <f>O68*1000</f>
        <v>2200</v>
      </c>
      <c r="Q68" s="20">
        <f>N68*P68</f>
        <v>-2200</v>
      </c>
      <c r="R68" s="20">
        <f>Q68*12</f>
        <v>-26400</v>
      </c>
    </row>
    <row r="69" spans="2:19" s="2" customFormat="1" ht="15" x14ac:dyDescent="0.2">
      <c r="B69" s="11"/>
      <c r="C69" s="12" t="s">
        <v>5</v>
      </c>
      <c r="D69" s="34"/>
      <c r="E69" s="34"/>
      <c r="F69" s="34"/>
      <c r="G69" s="34"/>
      <c r="H69" s="34"/>
      <c r="I69" s="34">
        <v>1</v>
      </c>
      <c r="J69" s="34">
        <v>2.5</v>
      </c>
      <c r="K69" s="34">
        <f>J69*1000</f>
        <v>2500</v>
      </c>
      <c r="L69" s="34">
        <f>I69*K69</f>
        <v>2500</v>
      </c>
      <c r="M69" s="34">
        <f>L69*12</f>
        <v>30000</v>
      </c>
      <c r="N69" s="18">
        <v>1</v>
      </c>
      <c r="O69" s="58">
        <v>2.5</v>
      </c>
      <c r="P69" s="22">
        <f>O69*1000</f>
        <v>2500</v>
      </c>
      <c r="Q69" s="20">
        <f>N69*P69</f>
        <v>2500</v>
      </c>
      <c r="R69" s="20">
        <f>Q69*12</f>
        <v>30000</v>
      </c>
    </row>
    <row r="70" spans="2:19" ht="15" x14ac:dyDescent="0.2">
      <c r="B70" s="11"/>
      <c r="C70" s="12" t="s">
        <v>8</v>
      </c>
      <c r="D70" s="34">
        <v>1</v>
      </c>
      <c r="E70" s="34">
        <v>1.3</v>
      </c>
      <c r="F70" s="34">
        <v>1300</v>
      </c>
      <c r="G70" s="34">
        <f>D70*F70</f>
        <v>1300</v>
      </c>
      <c r="H70" s="34">
        <f>G70*12</f>
        <v>15600</v>
      </c>
      <c r="I70" s="34"/>
      <c r="J70" s="34"/>
      <c r="K70" s="34"/>
      <c r="L70" s="34"/>
      <c r="M70" s="34"/>
      <c r="N70" s="4">
        <v>-1</v>
      </c>
      <c r="O70" s="57">
        <v>1.3</v>
      </c>
      <c r="P70" s="22">
        <f>O70*1000</f>
        <v>1300</v>
      </c>
      <c r="Q70" s="20">
        <f>N70*P70</f>
        <v>-1300</v>
      </c>
      <c r="R70" s="20">
        <f>Q70*12</f>
        <v>-15600</v>
      </c>
    </row>
    <row r="71" spans="2:19" ht="15" x14ac:dyDescent="0.2">
      <c r="B71" s="11"/>
      <c r="C71" s="12" t="s">
        <v>8</v>
      </c>
      <c r="D71" s="34"/>
      <c r="E71" s="34"/>
      <c r="F71" s="34"/>
      <c r="G71" s="34"/>
      <c r="H71" s="34"/>
      <c r="I71" s="34">
        <v>3</v>
      </c>
      <c r="J71" s="34">
        <v>1.6</v>
      </c>
      <c r="K71" s="34">
        <f>J71*1000</f>
        <v>1600</v>
      </c>
      <c r="L71" s="34">
        <f>I71*K71</f>
        <v>4800</v>
      </c>
      <c r="M71" s="34">
        <f>L71*12</f>
        <v>57600</v>
      </c>
      <c r="N71" s="4">
        <v>3</v>
      </c>
      <c r="O71" s="57">
        <v>1.6</v>
      </c>
      <c r="P71" s="22">
        <f>O71*1000</f>
        <v>1600</v>
      </c>
      <c r="Q71" s="20">
        <f>N71*P71</f>
        <v>4800</v>
      </c>
      <c r="R71" s="20">
        <f>Q71*12</f>
        <v>57600</v>
      </c>
    </row>
    <row r="72" spans="2:19" ht="15" x14ac:dyDescent="0.2">
      <c r="B72" s="11"/>
      <c r="C72" s="12" t="s">
        <v>31</v>
      </c>
      <c r="D72" s="34">
        <v>2</v>
      </c>
      <c r="E72" s="34">
        <v>1.2</v>
      </c>
      <c r="F72" s="34">
        <v>1200</v>
      </c>
      <c r="G72" s="34">
        <f>D72*F72</f>
        <v>2400</v>
      </c>
      <c r="H72" s="34">
        <f>G72*12</f>
        <v>28800</v>
      </c>
      <c r="I72" s="34"/>
      <c r="J72" s="34"/>
      <c r="K72" s="34"/>
      <c r="L72" s="34"/>
      <c r="M72" s="34"/>
      <c r="N72" s="4">
        <v>-2</v>
      </c>
      <c r="O72" s="57">
        <v>1.2</v>
      </c>
      <c r="P72" s="22">
        <f>O72*1000</f>
        <v>1200</v>
      </c>
      <c r="Q72" s="20">
        <f>N72*P72</f>
        <v>-2400</v>
      </c>
      <c r="R72" s="20">
        <f>Q72*12</f>
        <v>-28800</v>
      </c>
    </row>
    <row r="73" spans="2:19" ht="30" x14ac:dyDescent="0.2">
      <c r="B73" s="11"/>
      <c r="C73" s="59" t="s">
        <v>30</v>
      </c>
      <c r="D73" s="45">
        <f>D74+D75</f>
        <v>0</v>
      </c>
      <c r="E73" s="45"/>
      <c r="F73" s="45"/>
      <c r="G73" s="45">
        <f>G74+G75</f>
        <v>0</v>
      </c>
      <c r="H73" s="45">
        <f>G73*12</f>
        <v>0</v>
      </c>
      <c r="I73" s="45">
        <f>I74+I75</f>
        <v>4</v>
      </c>
      <c r="J73" s="45"/>
      <c r="K73" s="45"/>
      <c r="L73" s="45">
        <f>L74+L75</f>
        <v>7300</v>
      </c>
      <c r="M73" s="45">
        <f>M74+M75</f>
        <v>87600</v>
      </c>
      <c r="N73" s="45">
        <f>SUM(N74:N75)</f>
        <v>4</v>
      </c>
      <c r="O73" s="45"/>
      <c r="P73" s="19"/>
      <c r="Q73" s="25">
        <f>Q74+Q75</f>
        <v>7300</v>
      </c>
      <c r="R73" s="25">
        <f>R74+R75</f>
        <v>87600</v>
      </c>
    </row>
    <row r="74" spans="2:19" s="2" customFormat="1" ht="15" x14ac:dyDescent="0.2">
      <c r="B74" s="11"/>
      <c r="C74" s="42" t="s">
        <v>5</v>
      </c>
      <c r="D74" s="45"/>
      <c r="E74" s="45"/>
      <c r="F74" s="45"/>
      <c r="G74" s="45"/>
      <c r="H74" s="45"/>
      <c r="I74" s="45">
        <v>1</v>
      </c>
      <c r="J74" s="45">
        <v>2.5</v>
      </c>
      <c r="K74" s="45">
        <f>J74*1000</f>
        <v>2500</v>
      </c>
      <c r="L74" s="45">
        <f>I74*K74</f>
        <v>2500</v>
      </c>
      <c r="M74" s="45">
        <f>L74*12</f>
        <v>30000</v>
      </c>
      <c r="N74" s="21">
        <v>1</v>
      </c>
      <c r="O74" s="58">
        <v>2.5</v>
      </c>
      <c r="P74" s="20">
        <f>O74*1000</f>
        <v>2500</v>
      </c>
      <c r="Q74" s="20">
        <f>N74*P74</f>
        <v>2500</v>
      </c>
      <c r="R74" s="20">
        <f>Q74*12</f>
        <v>30000</v>
      </c>
      <c r="S74" s="1"/>
    </row>
    <row r="75" spans="2:19" ht="15" x14ac:dyDescent="0.2">
      <c r="B75" s="11"/>
      <c r="C75" s="42" t="s">
        <v>8</v>
      </c>
      <c r="D75" s="46"/>
      <c r="E75" s="46"/>
      <c r="F75" s="46"/>
      <c r="G75" s="46"/>
      <c r="H75" s="46"/>
      <c r="I75" s="45">
        <v>3</v>
      </c>
      <c r="J75" s="45">
        <v>1.6</v>
      </c>
      <c r="K75" s="45">
        <f>J75*1000</f>
        <v>1600</v>
      </c>
      <c r="L75" s="45">
        <f>I75*K75</f>
        <v>4800</v>
      </c>
      <c r="M75" s="45">
        <f>L75*12</f>
        <v>57600</v>
      </c>
      <c r="N75" s="20">
        <v>3</v>
      </c>
      <c r="O75" s="58">
        <v>1.6</v>
      </c>
      <c r="P75" s="20">
        <f>O75*1000</f>
        <v>1600</v>
      </c>
      <c r="Q75" s="20">
        <f>N75*P75</f>
        <v>4800</v>
      </c>
      <c r="R75" s="20">
        <f>Q75*12</f>
        <v>57600</v>
      </c>
    </row>
    <row r="76" spans="2:19" ht="15" x14ac:dyDescent="0.2">
      <c r="B76" s="15" t="s">
        <v>37</v>
      </c>
      <c r="C76" s="15" t="s">
        <v>22</v>
      </c>
      <c r="D76" s="15">
        <f>D77+D79+D85+D93</f>
        <v>12</v>
      </c>
      <c r="E76" s="15"/>
      <c r="F76" s="15"/>
      <c r="G76" s="15">
        <f>G77+G79+G85+G93</f>
        <v>19100</v>
      </c>
      <c r="H76" s="15">
        <f>H77+H79+H85+H93</f>
        <v>229200</v>
      </c>
      <c r="I76" s="15">
        <f>I77+I78+I79+I85+I93</f>
        <v>19</v>
      </c>
      <c r="J76" s="15"/>
      <c r="K76" s="15"/>
      <c r="L76" s="15">
        <f>L77+L78+L79+L85+L93</f>
        <v>35400</v>
      </c>
      <c r="M76" s="15">
        <f>M77+M78+M79+M85+M93</f>
        <v>424800</v>
      </c>
      <c r="N76" s="23">
        <f>N77+N78+N79+N85+N93</f>
        <v>7</v>
      </c>
      <c r="O76" s="55"/>
      <c r="P76" s="15"/>
      <c r="Q76" s="23">
        <f>Q77+Q78+Q79+Q85+Q93</f>
        <v>16300</v>
      </c>
      <c r="R76" s="23">
        <f>R77+R78+R79+R85+R93</f>
        <v>195600</v>
      </c>
    </row>
    <row r="77" spans="2:19" s="6" customFormat="1" ht="15" x14ac:dyDescent="0.2">
      <c r="B77" s="11"/>
      <c r="C77" s="12" t="s">
        <v>4</v>
      </c>
      <c r="D77" s="34">
        <v>1</v>
      </c>
      <c r="E77" s="34">
        <v>2.8</v>
      </c>
      <c r="F77" s="34">
        <v>2800</v>
      </c>
      <c r="G77" s="34">
        <f>D77*F77</f>
        <v>2800</v>
      </c>
      <c r="H77" s="34">
        <f>G77*12</f>
        <v>33600</v>
      </c>
      <c r="I77" s="34"/>
      <c r="J77" s="34"/>
      <c r="K77" s="34"/>
      <c r="L77" s="34"/>
      <c r="M77" s="34"/>
      <c r="N77" s="4">
        <v>-1</v>
      </c>
      <c r="O77" s="54">
        <v>2.8</v>
      </c>
      <c r="P77" s="22">
        <f>O77*1000</f>
        <v>2800</v>
      </c>
      <c r="Q77" s="22">
        <f>N77*P77</f>
        <v>-2800</v>
      </c>
      <c r="R77" s="22">
        <f>Q77*12</f>
        <v>-33600</v>
      </c>
    </row>
    <row r="78" spans="2:19" s="6" customFormat="1" ht="15" x14ac:dyDescent="0.2">
      <c r="B78" s="11"/>
      <c r="C78" s="12" t="s">
        <v>4</v>
      </c>
      <c r="D78" s="34"/>
      <c r="E78" s="34"/>
      <c r="F78" s="34"/>
      <c r="G78" s="34"/>
      <c r="H78" s="34"/>
      <c r="I78" s="34">
        <v>1</v>
      </c>
      <c r="J78" s="34">
        <v>3.6</v>
      </c>
      <c r="K78" s="34">
        <f>J78*1000</f>
        <v>3600</v>
      </c>
      <c r="L78" s="34">
        <f>I78*K78</f>
        <v>3600</v>
      </c>
      <c r="M78" s="34">
        <f>L78*12</f>
        <v>43200</v>
      </c>
      <c r="N78" s="4">
        <v>1</v>
      </c>
      <c r="O78" s="54">
        <v>3.6</v>
      </c>
      <c r="P78" s="22">
        <f>O78*1000</f>
        <v>3600</v>
      </c>
      <c r="Q78" s="22">
        <f>N78*P78</f>
        <v>3600</v>
      </c>
      <c r="R78" s="22">
        <f>Q78*12</f>
        <v>43200</v>
      </c>
    </row>
    <row r="79" spans="2:19" ht="15" x14ac:dyDescent="0.2">
      <c r="B79" s="14"/>
      <c r="C79" s="13" t="s">
        <v>7</v>
      </c>
      <c r="D79" s="13">
        <f>D80+D82+D84</f>
        <v>4</v>
      </c>
      <c r="E79" s="13"/>
      <c r="F79" s="13"/>
      <c r="G79" s="13">
        <f>G80+G82+G84</f>
        <v>5900</v>
      </c>
      <c r="H79" s="13">
        <f>H80+H82+H84</f>
        <v>70800</v>
      </c>
      <c r="I79" s="13">
        <f>I80+I81+I82+I83+I84</f>
        <v>5</v>
      </c>
      <c r="J79" s="13"/>
      <c r="K79" s="13"/>
      <c r="L79" s="13">
        <f>L80+L81+L82+L83+L84</f>
        <v>8900</v>
      </c>
      <c r="M79" s="13">
        <f>M80+M81+M82+M83+M84</f>
        <v>106800</v>
      </c>
      <c r="N79" s="9">
        <f>N80+N81+N82+N83+N84</f>
        <v>1</v>
      </c>
      <c r="O79" s="29"/>
      <c r="P79" s="20"/>
      <c r="Q79" s="24">
        <f>Q80+Q81+Q82+Q83+Q84</f>
        <v>3000</v>
      </c>
      <c r="R79" s="24">
        <f>R80+R81+R82+R83+R84</f>
        <v>36000</v>
      </c>
    </row>
    <row r="80" spans="2:19" ht="15" x14ac:dyDescent="0.2">
      <c r="B80" s="11"/>
      <c r="C80" s="12" t="s">
        <v>5</v>
      </c>
      <c r="D80" s="34">
        <v>1</v>
      </c>
      <c r="E80" s="34">
        <v>2.2000000000000002</v>
      </c>
      <c r="F80" s="34">
        <v>2200</v>
      </c>
      <c r="G80" s="34">
        <f>D80*F80</f>
        <v>2200</v>
      </c>
      <c r="H80" s="34">
        <f t="shared" ref="H80:H98" si="14">G80*12</f>
        <v>26400</v>
      </c>
      <c r="I80" s="34"/>
      <c r="J80" s="34"/>
      <c r="K80" s="34"/>
      <c r="L80" s="34"/>
      <c r="M80" s="34"/>
      <c r="N80" s="17">
        <v>-1</v>
      </c>
      <c r="O80" s="54">
        <v>2.2000000000000002</v>
      </c>
      <c r="P80" s="20">
        <f>O80*1000</f>
        <v>2200</v>
      </c>
      <c r="Q80" s="20">
        <f>N80*P80</f>
        <v>-2200</v>
      </c>
      <c r="R80" s="20">
        <f>Q80*12</f>
        <v>-26400</v>
      </c>
    </row>
    <row r="81" spans="2:18" ht="15" x14ac:dyDescent="0.2">
      <c r="B81" s="11"/>
      <c r="C81" s="12" t="s">
        <v>5</v>
      </c>
      <c r="D81" s="34"/>
      <c r="E81" s="34"/>
      <c r="F81" s="34"/>
      <c r="G81" s="34"/>
      <c r="H81" s="34"/>
      <c r="I81" s="34">
        <v>1</v>
      </c>
      <c r="J81" s="34">
        <v>2.5</v>
      </c>
      <c r="K81" s="34">
        <f>J81*1000</f>
        <v>2500</v>
      </c>
      <c r="L81" s="34">
        <f>I81*K81</f>
        <v>2500</v>
      </c>
      <c r="M81" s="34">
        <f>L81*12</f>
        <v>30000</v>
      </c>
      <c r="N81" s="17">
        <v>1</v>
      </c>
      <c r="O81" s="54">
        <v>2.5</v>
      </c>
      <c r="P81" s="20">
        <f>O81*1000</f>
        <v>2500</v>
      </c>
      <c r="Q81" s="20">
        <f>N81*P81</f>
        <v>2500</v>
      </c>
      <c r="R81" s="20">
        <f>Q81*12</f>
        <v>30000</v>
      </c>
    </row>
    <row r="82" spans="2:18" ht="15" x14ac:dyDescent="0.2">
      <c r="B82" s="11"/>
      <c r="C82" s="12" t="s">
        <v>8</v>
      </c>
      <c r="D82" s="34">
        <v>1</v>
      </c>
      <c r="E82" s="34">
        <v>1.3</v>
      </c>
      <c r="F82" s="34">
        <v>1300</v>
      </c>
      <c r="G82" s="34">
        <f>D82*F82</f>
        <v>1300</v>
      </c>
      <c r="H82" s="34">
        <f t="shared" si="14"/>
        <v>15600</v>
      </c>
      <c r="I82" s="34"/>
      <c r="J82" s="34"/>
      <c r="K82" s="34"/>
      <c r="L82" s="34"/>
      <c r="M82" s="34"/>
      <c r="N82" s="4">
        <v>-1</v>
      </c>
      <c r="O82" s="57">
        <v>1.3</v>
      </c>
      <c r="P82" s="20">
        <f>O82*1000</f>
        <v>1300</v>
      </c>
      <c r="Q82" s="20">
        <f>N82*P82</f>
        <v>-1300</v>
      </c>
      <c r="R82" s="20">
        <f>Q82*12</f>
        <v>-15600</v>
      </c>
    </row>
    <row r="83" spans="2:18" ht="15" x14ac:dyDescent="0.2">
      <c r="B83" s="11"/>
      <c r="C83" s="12" t="s">
        <v>8</v>
      </c>
      <c r="D83" s="34"/>
      <c r="E83" s="34"/>
      <c r="F83" s="34"/>
      <c r="G83" s="34"/>
      <c r="H83" s="34"/>
      <c r="I83" s="34">
        <v>4</v>
      </c>
      <c r="J83" s="34">
        <v>1.6</v>
      </c>
      <c r="K83" s="34">
        <f>J83*1000</f>
        <v>1600</v>
      </c>
      <c r="L83" s="34">
        <f>I83*K83</f>
        <v>6400</v>
      </c>
      <c r="M83" s="34">
        <f>L83*12</f>
        <v>76800</v>
      </c>
      <c r="N83" s="4">
        <v>4</v>
      </c>
      <c r="O83" s="57">
        <v>1.6</v>
      </c>
      <c r="P83" s="20">
        <f>O83*1000</f>
        <v>1600</v>
      </c>
      <c r="Q83" s="20">
        <f>N83*P83</f>
        <v>6400</v>
      </c>
      <c r="R83" s="20">
        <f>Q83*12</f>
        <v>76800</v>
      </c>
    </row>
    <row r="84" spans="2:18" ht="15" x14ac:dyDescent="0.2">
      <c r="B84" s="11"/>
      <c r="C84" s="12" t="s">
        <v>8</v>
      </c>
      <c r="D84" s="34">
        <v>2</v>
      </c>
      <c r="E84" s="34">
        <v>1.2</v>
      </c>
      <c r="F84" s="34">
        <v>1200</v>
      </c>
      <c r="G84" s="34">
        <f>D84*F84</f>
        <v>2400</v>
      </c>
      <c r="H84" s="34">
        <f t="shared" si="14"/>
        <v>28800</v>
      </c>
      <c r="I84" s="34"/>
      <c r="J84" s="34"/>
      <c r="K84" s="34"/>
      <c r="L84" s="34"/>
      <c r="M84" s="34"/>
      <c r="N84" s="4">
        <v>-2</v>
      </c>
      <c r="O84" s="57">
        <v>1.2</v>
      </c>
      <c r="P84" s="20">
        <f>O84*1000</f>
        <v>1200</v>
      </c>
      <c r="Q84" s="20">
        <f>N84*P84</f>
        <v>-2400</v>
      </c>
      <c r="R84" s="20">
        <f>Q84*12</f>
        <v>-28800</v>
      </c>
    </row>
    <row r="85" spans="2:18" ht="30" x14ac:dyDescent="0.2">
      <c r="B85" s="14"/>
      <c r="C85" s="13" t="s">
        <v>55</v>
      </c>
      <c r="D85" s="13">
        <f>D86+D88+D90+D92</f>
        <v>4</v>
      </c>
      <c r="E85" s="13"/>
      <c r="F85" s="13"/>
      <c r="G85" s="13">
        <f>G86+G88+G90+G92</f>
        <v>5900</v>
      </c>
      <c r="H85" s="13">
        <f t="shared" si="14"/>
        <v>70800</v>
      </c>
      <c r="I85" s="13">
        <f>I86+I87+I88+I89+I90+I91+I92</f>
        <v>8</v>
      </c>
      <c r="J85" s="13"/>
      <c r="K85" s="13"/>
      <c r="L85" s="13">
        <f>L86+L87+L88+L89+L90+L91+L92</f>
        <v>14000</v>
      </c>
      <c r="M85" s="13">
        <f>M86+M87+M88+M89+M90+M91+M92</f>
        <v>168000</v>
      </c>
      <c r="N85" s="9">
        <f>N86+N87+N88+N89+N90+N91+N92</f>
        <v>4</v>
      </c>
      <c r="O85" s="29"/>
      <c r="P85" s="19"/>
      <c r="Q85" s="25">
        <f>Q86+Q87+Q88+Q89+Q90+Q91+Q92</f>
        <v>8100</v>
      </c>
      <c r="R85" s="25">
        <f>R86+R87+R88+R89+R90+R91+R92</f>
        <v>97200</v>
      </c>
    </row>
    <row r="86" spans="2:18" ht="15" x14ac:dyDescent="0.2">
      <c r="B86" s="11"/>
      <c r="C86" s="12" t="s">
        <v>5</v>
      </c>
      <c r="D86" s="34">
        <v>1</v>
      </c>
      <c r="E86" s="34">
        <v>2.2000000000000002</v>
      </c>
      <c r="F86" s="34">
        <v>2200</v>
      </c>
      <c r="G86" s="34">
        <f>D86*F86</f>
        <v>2200</v>
      </c>
      <c r="H86" s="34">
        <f t="shared" si="14"/>
        <v>26400</v>
      </c>
      <c r="I86" s="34"/>
      <c r="J86" s="34"/>
      <c r="K86" s="34"/>
      <c r="L86" s="34"/>
      <c r="M86" s="34"/>
      <c r="N86" s="4">
        <v>-1</v>
      </c>
      <c r="O86" s="54">
        <v>2.2000000000000002</v>
      </c>
      <c r="P86" s="20">
        <f>O86*1000</f>
        <v>2200</v>
      </c>
      <c r="Q86" s="20">
        <f>N86*P86</f>
        <v>-2200</v>
      </c>
      <c r="R86" s="20">
        <f>Q86*12</f>
        <v>-26400</v>
      </c>
    </row>
    <row r="87" spans="2:18" ht="15" x14ac:dyDescent="0.2">
      <c r="B87" s="11"/>
      <c r="C87" s="12" t="s">
        <v>5</v>
      </c>
      <c r="D87" s="34"/>
      <c r="E87" s="34"/>
      <c r="F87" s="34"/>
      <c r="G87" s="34"/>
      <c r="H87" s="34"/>
      <c r="I87" s="34">
        <v>1</v>
      </c>
      <c r="J87" s="34">
        <v>2.5</v>
      </c>
      <c r="K87" s="34">
        <f>J87*1000</f>
        <v>2500</v>
      </c>
      <c r="L87" s="34">
        <f>I87*K87</f>
        <v>2500</v>
      </c>
      <c r="M87" s="34">
        <f>L87*12</f>
        <v>30000</v>
      </c>
      <c r="N87" s="4">
        <v>1</v>
      </c>
      <c r="O87" s="54">
        <v>2.5</v>
      </c>
      <c r="P87" s="20">
        <f>O87*1000</f>
        <v>2500</v>
      </c>
      <c r="Q87" s="20">
        <f>N87*P87</f>
        <v>2500</v>
      </c>
      <c r="R87" s="20">
        <f>Q87*12</f>
        <v>30000</v>
      </c>
    </row>
    <row r="88" spans="2:18" ht="15" x14ac:dyDescent="0.2">
      <c r="B88" s="11"/>
      <c r="C88" s="12" t="s">
        <v>9</v>
      </c>
      <c r="D88" s="34">
        <v>1</v>
      </c>
      <c r="E88" s="34">
        <v>1.5</v>
      </c>
      <c r="F88" s="34">
        <v>1500</v>
      </c>
      <c r="G88" s="34">
        <f>D88*F88</f>
        <v>1500</v>
      </c>
      <c r="H88" s="34">
        <f t="shared" si="14"/>
        <v>18000</v>
      </c>
      <c r="I88" s="34"/>
      <c r="J88" s="34"/>
      <c r="K88" s="34"/>
      <c r="L88" s="34"/>
      <c r="M88" s="34"/>
      <c r="N88" s="4">
        <v>-1</v>
      </c>
      <c r="O88" s="54">
        <v>1.5</v>
      </c>
      <c r="P88" s="20">
        <f>O88*1000</f>
        <v>1500</v>
      </c>
      <c r="Q88" s="20">
        <f>N88*P88</f>
        <v>-1500</v>
      </c>
      <c r="R88" s="20">
        <f>Q88*12</f>
        <v>-18000</v>
      </c>
    </row>
    <row r="89" spans="2:18" ht="15" x14ac:dyDescent="0.2">
      <c r="B89" s="11"/>
      <c r="C89" s="12" t="s">
        <v>9</v>
      </c>
      <c r="D89" s="34"/>
      <c r="E89" s="34"/>
      <c r="F89" s="34"/>
      <c r="G89" s="34"/>
      <c r="H89" s="34"/>
      <c r="I89" s="34">
        <v>1</v>
      </c>
      <c r="J89" s="34">
        <v>1.9</v>
      </c>
      <c r="K89" s="34">
        <f>J89*1000</f>
        <v>1900</v>
      </c>
      <c r="L89" s="34">
        <f>I89*K89</f>
        <v>1900</v>
      </c>
      <c r="M89" s="34">
        <f>L89*12</f>
        <v>22800</v>
      </c>
      <c r="N89" s="4">
        <v>1</v>
      </c>
      <c r="O89" s="54">
        <v>1.9</v>
      </c>
      <c r="P89" s="20">
        <f>O89*1000</f>
        <v>1900</v>
      </c>
      <c r="Q89" s="20">
        <f>N89*P89</f>
        <v>1900</v>
      </c>
      <c r="R89" s="20">
        <f>Q89*12</f>
        <v>22800</v>
      </c>
    </row>
    <row r="90" spans="2:18" ht="15" x14ac:dyDescent="0.2">
      <c r="B90" s="11"/>
      <c r="C90" s="12" t="s">
        <v>8</v>
      </c>
      <c r="D90" s="34">
        <v>1</v>
      </c>
      <c r="E90" s="34">
        <v>1.2</v>
      </c>
      <c r="F90" s="34">
        <v>1200</v>
      </c>
      <c r="G90" s="34">
        <f>D90*F90</f>
        <v>1200</v>
      </c>
      <c r="H90" s="34">
        <f t="shared" si="14"/>
        <v>14400</v>
      </c>
      <c r="I90" s="34"/>
      <c r="J90" s="34"/>
      <c r="K90" s="34"/>
      <c r="L90" s="34"/>
      <c r="M90" s="34"/>
      <c r="N90" s="4">
        <v>-1</v>
      </c>
      <c r="O90" s="57">
        <v>1.2</v>
      </c>
      <c r="P90" s="20">
        <f>O90*1000</f>
        <v>1200</v>
      </c>
      <c r="Q90" s="20">
        <f>N90*P90</f>
        <v>-1200</v>
      </c>
      <c r="R90" s="20">
        <f>Q90*12</f>
        <v>-14400</v>
      </c>
    </row>
    <row r="91" spans="2:18" ht="15" x14ac:dyDescent="0.2">
      <c r="B91" s="11"/>
      <c r="C91" s="12" t="s">
        <v>8</v>
      </c>
      <c r="D91" s="34"/>
      <c r="E91" s="34"/>
      <c r="F91" s="34"/>
      <c r="G91" s="34"/>
      <c r="H91" s="34"/>
      <c r="I91" s="34">
        <v>6</v>
      </c>
      <c r="J91" s="34">
        <v>1.6</v>
      </c>
      <c r="K91" s="34">
        <f>J91*1000</f>
        <v>1600</v>
      </c>
      <c r="L91" s="34">
        <f>I91*K91</f>
        <v>9600</v>
      </c>
      <c r="M91" s="34">
        <f>L91*12</f>
        <v>115200</v>
      </c>
      <c r="N91" s="4">
        <v>6</v>
      </c>
      <c r="O91" s="57">
        <v>1.6</v>
      </c>
      <c r="P91" s="20">
        <f>O91*1000</f>
        <v>1600</v>
      </c>
      <c r="Q91" s="20">
        <f>N91*P91</f>
        <v>9600</v>
      </c>
      <c r="R91" s="20">
        <f>Q91*12</f>
        <v>115200</v>
      </c>
    </row>
    <row r="92" spans="2:18" ht="15" x14ac:dyDescent="0.2">
      <c r="B92" s="11"/>
      <c r="C92" s="12" t="s">
        <v>6</v>
      </c>
      <c r="D92" s="34">
        <v>1</v>
      </c>
      <c r="E92" s="47">
        <v>1</v>
      </c>
      <c r="F92" s="34">
        <v>1000</v>
      </c>
      <c r="G92" s="34">
        <f>D92*F92</f>
        <v>1000</v>
      </c>
      <c r="H92" s="34">
        <f t="shared" si="14"/>
        <v>12000</v>
      </c>
      <c r="I92" s="34"/>
      <c r="J92" s="34"/>
      <c r="K92" s="34"/>
      <c r="L92" s="34"/>
      <c r="M92" s="34"/>
      <c r="N92" s="4">
        <v>-1</v>
      </c>
      <c r="O92" s="62">
        <v>1</v>
      </c>
      <c r="P92" s="20">
        <f>O92*1000</f>
        <v>1000</v>
      </c>
      <c r="Q92" s="20">
        <f>N92*P92</f>
        <v>-1000</v>
      </c>
      <c r="R92" s="20">
        <f>Q92*12</f>
        <v>-12000</v>
      </c>
    </row>
    <row r="93" spans="2:18" ht="45" x14ac:dyDescent="0.2">
      <c r="B93" s="14"/>
      <c r="C93" s="13" t="s">
        <v>57</v>
      </c>
      <c r="D93" s="13">
        <f>D94+D96+D98</f>
        <v>3</v>
      </c>
      <c r="E93" s="13"/>
      <c r="F93" s="13"/>
      <c r="G93" s="13">
        <f>G94+G96+G98</f>
        <v>4500</v>
      </c>
      <c r="H93" s="13">
        <f t="shared" si="14"/>
        <v>54000</v>
      </c>
      <c r="I93" s="13">
        <f>I94+I95+I96+I97+I98</f>
        <v>5</v>
      </c>
      <c r="J93" s="13"/>
      <c r="K93" s="13"/>
      <c r="L93" s="13">
        <f>L94+L95+L96+L97+L98</f>
        <v>8900</v>
      </c>
      <c r="M93" s="13">
        <f>M94+M95+M96+M97+M98</f>
        <v>106800</v>
      </c>
      <c r="N93" s="9">
        <f>N94+N95+N96+N97+N98</f>
        <v>2</v>
      </c>
      <c r="O93" s="29"/>
      <c r="P93" s="20"/>
      <c r="Q93" s="24">
        <f>Q94+Q95+Q96+Q97+Q98</f>
        <v>4400</v>
      </c>
      <c r="R93" s="24">
        <f>R94+R95+R96+R97+R98</f>
        <v>52800</v>
      </c>
    </row>
    <row r="94" spans="2:18" ht="15" x14ac:dyDescent="0.2">
      <c r="B94" s="11"/>
      <c r="C94" s="12" t="s">
        <v>5</v>
      </c>
      <c r="D94" s="34">
        <v>1</v>
      </c>
      <c r="E94" s="34">
        <v>2.2000000000000002</v>
      </c>
      <c r="F94" s="34">
        <v>2200</v>
      </c>
      <c r="G94" s="34">
        <f>D94*F94</f>
        <v>2200</v>
      </c>
      <c r="H94" s="34">
        <f t="shared" si="14"/>
        <v>26400</v>
      </c>
      <c r="I94" s="34"/>
      <c r="J94" s="34"/>
      <c r="K94" s="34"/>
      <c r="L94" s="34"/>
      <c r="M94" s="34"/>
      <c r="N94" s="17">
        <v>-1</v>
      </c>
      <c r="O94" s="54">
        <v>2.2000000000000002</v>
      </c>
      <c r="P94" s="20">
        <f>O94*1000</f>
        <v>2200</v>
      </c>
      <c r="Q94" s="20">
        <f>N94*P94</f>
        <v>-2200</v>
      </c>
      <c r="R94" s="20">
        <f>Q94*12</f>
        <v>-26400</v>
      </c>
    </row>
    <row r="95" spans="2:18" ht="15" x14ac:dyDescent="0.2">
      <c r="B95" s="11"/>
      <c r="C95" s="12" t="s">
        <v>5</v>
      </c>
      <c r="D95" s="34"/>
      <c r="E95" s="34"/>
      <c r="F95" s="34"/>
      <c r="G95" s="34"/>
      <c r="H95" s="34"/>
      <c r="I95" s="34">
        <v>1</v>
      </c>
      <c r="J95" s="34">
        <v>2.5</v>
      </c>
      <c r="K95" s="34">
        <f>J95*1000</f>
        <v>2500</v>
      </c>
      <c r="L95" s="34">
        <f>I95*K95</f>
        <v>2500</v>
      </c>
      <c r="M95" s="34">
        <f>L95*12</f>
        <v>30000</v>
      </c>
      <c r="N95" s="17">
        <v>1</v>
      </c>
      <c r="O95" s="54">
        <v>2.5</v>
      </c>
      <c r="P95" s="20">
        <f>O95*1000</f>
        <v>2500</v>
      </c>
      <c r="Q95" s="20">
        <f>N95*P95</f>
        <v>2500</v>
      </c>
      <c r="R95" s="20">
        <f>Q95*12</f>
        <v>30000</v>
      </c>
    </row>
    <row r="96" spans="2:18" ht="15" x14ac:dyDescent="0.2">
      <c r="B96" s="11"/>
      <c r="C96" s="12" t="s">
        <v>8</v>
      </c>
      <c r="D96" s="34">
        <v>1</v>
      </c>
      <c r="E96" s="34">
        <v>1.3</v>
      </c>
      <c r="F96" s="34">
        <v>1300</v>
      </c>
      <c r="G96" s="34">
        <f>D96*F96</f>
        <v>1300</v>
      </c>
      <c r="H96" s="34">
        <f t="shared" si="14"/>
        <v>15600</v>
      </c>
      <c r="I96" s="34"/>
      <c r="J96" s="34"/>
      <c r="K96" s="34"/>
      <c r="L96" s="34"/>
      <c r="M96" s="34"/>
      <c r="N96" s="10">
        <v>-1</v>
      </c>
      <c r="O96" s="41">
        <v>1.3</v>
      </c>
      <c r="P96" s="20">
        <f>O96*1000</f>
        <v>1300</v>
      </c>
      <c r="Q96" s="20">
        <f>N96*P96</f>
        <v>-1300</v>
      </c>
      <c r="R96" s="20">
        <f>Q96*12</f>
        <v>-15600</v>
      </c>
    </row>
    <row r="97" spans="2:18" ht="15" x14ac:dyDescent="0.2">
      <c r="B97" s="11"/>
      <c r="C97" s="12" t="s">
        <v>31</v>
      </c>
      <c r="D97" s="34"/>
      <c r="E97" s="34"/>
      <c r="F97" s="34"/>
      <c r="G97" s="34"/>
      <c r="H97" s="34"/>
      <c r="I97" s="34">
        <v>4</v>
      </c>
      <c r="J97" s="34">
        <v>1.6</v>
      </c>
      <c r="K97" s="34">
        <f>J97*1000</f>
        <v>1600</v>
      </c>
      <c r="L97" s="34">
        <f>I97*K97</f>
        <v>6400</v>
      </c>
      <c r="M97" s="34">
        <f>L97*12</f>
        <v>76800</v>
      </c>
      <c r="N97" s="10">
        <v>4</v>
      </c>
      <c r="O97" s="41">
        <v>1.6</v>
      </c>
      <c r="P97" s="20">
        <f>O97*1000</f>
        <v>1600</v>
      </c>
      <c r="Q97" s="20">
        <f>N97*P97</f>
        <v>6400</v>
      </c>
      <c r="R97" s="20">
        <f>Q97*12</f>
        <v>76800</v>
      </c>
    </row>
    <row r="98" spans="2:18" ht="15" x14ac:dyDescent="0.2">
      <c r="B98" s="49"/>
      <c r="C98" s="49" t="s">
        <v>6</v>
      </c>
      <c r="D98" s="50">
        <v>1</v>
      </c>
      <c r="E98" s="48">
        <v>1</v>
      </c>
      <c r="F98" s="34">
        <v>1000</v>
      </c>
      <c r="G98" s="34">
        <f>D98*F98</f>
        <v>1000</v>
      </c>
      <c r="H98" s="34">
        <f t="shared" si="14"/>
        <v>12000</v>
      </c>
      <c r="I98" s="34"/>
      <c r="J98" s="34"/>
      <c r="K98" s="34"/>
      <c r="L98" s="34"/>
      <c r="M98" s="34"/>
      <c r="N98" s="10">
        <v>-1</v>
      </c>
      <c r="O98" s="62">
        <v>1</v>
      </c>
      <c r="P98" s="20">
        <f>O98*1000</f>
        <v>1000</v>
      </c>
      <c r="Q98" s="20">
        <f>N98*P98</f>
        <v>-1000</v>
      </c>
      <c r="R98" s="20">
        <f>Q98*12</f>
        <v>-12000</v>
      </c>
    </row>
  </sheetData>
  <autoFilter ref="A6:R96"/>
  <mergeCells count="4">
    <mergeCell ref="B4:R4"/>
    <mergeCell ref="D5:H5"/>
    <mergeCell ref="N5:R5"/>
    <mergeCell ref="I5:M5"/>
  </mergeCells>
  <phoneticPr fontId="0" type="noConversion"/>
  <pageMargins left="0.4" right="0.4" top="0.18" bottom="0.2" header="0.17" footer="0.14000000000000001"/>
  <pageSetup scale="3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1</vt:lpstr>
      <vt:lpstr>'დანართი 1'!Print_Area</vt:lpstr>
      <vt:lpstr>'დანართი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2019-08-21T10:25:33Z</cp:lastPrinted>
  <dcterms:created xsi:type="dcterms:W3CDTF">2010-01-04T17:01:53Z</dcterms:created>
  <dcterms:modified xsi:type="dcterms:W3CDTF">2019-08-27T10:18:40Z</dcterms:modified>
</cp:coreProperties>
</file>